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Prąd" sheetId="1" r:id="rId1"/>
    <sheet name="Zimna i ciepła woda" sheetId="2" r:id="rId2"/>
    <sheet name="CO" sheetId="3" r:id="rId3"/>
  </sheets>
  <definedNames>
    <definedName name="CW">#REF!</definedName>
    <definedName name="ZW">#REF!</definedName>
  </definedNames>
  <calcPr fullCalcOnLoad="1"/>
</workbook>
</file>

<file path=xl/sharedStrings.xml><?xml version="1.0" encoding="utf-8"?>
<sst xmlns="http://schemas.openxmlformats.org/spreadsheetml/2006/main" count="54" uniqueCount="40">
  <si>
    <t>Data spisania licznika</t>
  </si>
  <si>
    <t>Stan licznika [kWh]</t>
  </si>
  <si>
    <t>Zużycie</t>
  </si>
  <si>
    <t>Koszt TOTAL:</t>
  </si>
  <si>
    <t>Opłata stała</t>
  </si>
  <si>
    <t>Koszt zł/GJ</t>
  </si>
  <si>
    <t>Stan licznika GJ</t>
  </si>
  <si>
    <t>Stan licznika m3</t>
  </si>
  <si>
    <t>Zużycie GJ</t>
  </si>
  <si>
    <t>Obrót zł / kWh</t>
  </si>
  <si>
    <t>Dystrybucja zł / kWh</t>
  </si>
  <si>
    <t>Suma opłat stałych / mc</t>
  </si>
  <si>
    <t>Koszt prądu netto</t>
  </si>
  <si>
    <t>Koszt prądu brutto</t>
  </si>
  <si>
    <t>Komentarz</t>
  </si>
  <si>
    <t>Pierwszy cały miesiąc na LED</t>
  </si>
  <si>
    <t>Zużycie ZW [m3]</t>
  </si>
  <si>
    <t>Zużycie CW [m3]</t>
  </si>
  <si>
    <t>Średni koszt 
1 kWh</t>
  </si>
  <si>
    <t>Prąd - historia zużycia</t>
  </si>
  <si>
    <t>Ciepła i zimna woda - historia zużycia</t>
  </si>
  <si>
    <t>Centralne ogrzewanie - historia zużycia</t>
  </si>
  <si>
    <t>Instrukcja obsługi arkusza:</t>
  </si>
  <si>
    <t>W połowie miesiąca wymieniłem halogeny i żarówki na LED</t>
  </si>
  <si>
    <t>Dostawcy energii elektrycznej wyróżniają różne składniki opłat. Niektóre z nich rozliczane są jako stała opłata miesięczna a niektóre jako opłata naliczna per zużyta kilowatogodzina [kWh]. Dostawcy rozbijają opłaty na dwa podstawowe elementy: opłatę za obrót oraz opłatę za dystrybucję.
Na każdej fakturze od Twojego dostawcy znajdziesz wyszczególnione wszystkie elementy - ważne byś przepisał je do właściwych kolumn (Obrót zł / kWh, Dystrybucja zł / kWh, Suma opłat stałych / miesiąc). Wpisz w tych kolumnach kwoty netto. Łączna wartość brutto Twojej opłaty za zużycie prądu w danym miesiącu - wyliczy się automatycznie.
Jeśli koszty prądu się nie zmieniają - po prostu skopiuj zawartość komórek arkusza do niższego wiersza.
Arkusz liczy również automatycznie średni koszt 1 kilowatogodziny (jest to prawdziwy koszt brutto uwzględniający też koszt opłat stałych) oraz umożliwia Ci wprowadzenie komentarzy dotyczących danego miesiąca, np. odnotowanie wymiany oświetlenia na energooszczędne, przerw spowodowanych wyjazdami itp.</t>
  </si>
  <si>
    <t>Stan licznika ZW [m3]</t>
  </si>
  <si>
    <t>Stan licznika CW [m3]</t>
  </si>
  <si>
    <t>Cena ZW/m3</t>
  </si>
  <si>
    <t>Cena podgrzania m3 wody</t>
  </si>
  <si>
    <t>Całkowity koszt ZW</t>
  </si>
  <si>
    <t>Całkowity koszt CW</t>
  </si>
  <si>
    <t>Źródło: blog</t>
  </si>
  <si>
    <t>http://jakoszczedzacpieniadze.pl</t>
  </si>
  <si>
    <t>znacznie ograniczyliśmy kąpiele w wannie</t>
  </si>
  <si>
    <t>częściowe ograniczanie wody pod prysznicem</t>
  </si>
  <si>
    <t>Żółte pola arkusza możesz dowolnie modyfikować wpisując własne dane dotyczące zużycia zimnej i ciepłej wody.
Sprawdź u swojego dostawcy ile kosztuje Cię zimna woda oraz jaki jest koszt podgrzania 1 m3 wody (jeśli mieszkasz w bloku to zerknij w rozpisany czynsz) i wpisz te dane w kolumnach zaznaczonych na żółto.
Jeśli ponosisz inne opłaty stałe (np. związane z odprowadzaniem ścieków), to wpisz je do kolumny "Opłata stała".
Na cenę ciepłej wody składa się suma zimnej wody oraz kosztu jej podgrzania. Powoduje to, że ciepła woda jest o ok. 2,5x droższa od zimnej wody.</t>
  </si>
  <si>
    <t>Arkusz zawiera prawdziwe dane dotyczące zużycia mediów przez 4-osobową rodzinę mieszkającą w 120 m2 mieszkaniu w Warszawie</t>
  </si>
  <si>
    <t>Dane liczbowe dla dostawcy energii RWE</t>
  </si>
  <si>
    <t>Rozliczenie za 3 miesiące. W zimie grzaliśmy.</t>
  </si>
  <si>
    <t>Żółte pola arkusza możesz dowolnie modyfikować wpisując własne dane dotyczące zużycia centralnego ogrzewania. Sprawdź u swojego dostawcy ile kosztuje Cię 1 gigadżul [GJ]. Ceny potrafią się znacząco różnić. Przykładowo: w jednym z mieszkań na Ursynowie w Warszawie koszt ten wynosi ok. 59 zł/GJ - a u nas - 31,08 zł/GJ.
Jeśli ponosisz inne opłaty stałe , to wpisz je do kolumny "Opłata stała".
Koszty ogrzewania mają charakter sezonowy, ale pamiętaj, że jeśli korzystasz z CO, to niezakręcony kaloryfer może Ci nabijać koszty także w lecie.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</si>
</sst>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00\ &quot;zł&quot;;[Red]\-#,##0.0000\ &quot;zł&quot;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3" tint="0.39998000860214233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52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0" fillId="0" borderId="0" xfId="0" applyAlignment="1">
      <alignment vertical="top" wrapText="1"/>
    </xf>
    <xf numFmtId="0" fontId="37" fillId="0" borderId="0" xfId="0" applyFont="1" applyAlignment="1">
      <alignment vertical="top" wrapText="1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37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37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165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>
      <alignment/>
    </xf>
    <xf numFmtId="166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2:H25" comment="" totalsRowShown="0">
  <autoFilter ref="A12:H25"/>
  <tableColumns count="8">
    <tableColumn id="1" name="Data spisania licznika"/>
    <tableColumn id="2" name="Stan licznika [kWh]"/>
    <tableColumn id="3" name="Zużycie"/>
    <tableColumn id="4" name="Obrót zł / kWh"/>
    <tableColumn id="6" name="Dystrybucja zł / kWh"/>
    <tableColumn id="7" name="Suma opłat stałych / mc"/>
    <tableColumn id="5" name="Koszt prądu netto"/>
    <tableColumn id="8" name="Koszt prądu brutt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J12:K25" comment="" totalsRowShown="0">
  <autoFilter ref="J12:K25"/>
  <tableColumns count="2">
    <tableColumn id="4" name="Średni koszt _x000A_1 kWh"/>
    <tableColumn id="3" name="Komentarz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10:L21" comment="" totalsRowShown="0">
  <autoFilter ref="A10:L21"/>
  <tableColumns count="12">
    <tableColumn id="1" name="Data spisania licznika"/>
    <tableColumn id="2" name="Stan licznika ZW [m3]"/>
    <tableColumn id="6" name="Stan licznika CW [m3]"/>
    <tableColumn id="3" name="Zużycie ZW [m3]"/>
    <tableColumn id="7" name="Zużycie CW [m3]"/>
    <tableColumn id="8" name="Cena ZW/m3"/>
    <tableColumn id="4" name="Cena podgrzania m3 wody"/>
    <tableColumn id="9" name="Całkowity koszt ZW"/>
    <tableColumn id="5" name="Całkowity koszt CW"/>
    <tableColumn id="11" name="Opłata stała"/>
    <tableColumn id="10" name="Koszt TOTAL:"/>
    <tableColumn id="12" name="Komentarz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6" name="Table147" displayName="Table147" ref="A10:H21" comment="" totalsRowShown="0">
  <autoFilter ref="A10:H21"/>
  <tableColumns count="8">
    <tableColumn id="1" name="Data spisania licznika"/>
    <tableColumn id="2" name="Stan licznika GJ"/>
    <tableColumn id="12" name="Stan licznika m3"/>
    <tableColumn id="3" name="Zużycie GJ"/>
    <tableColumn id="8" name="Koszt zł/GJ"/>
    <tableColumn id="11" name="Opłata stała"/>
    <tableColumn id="10" name="Koszt TOTAL:"/>
    <tableColumn id="4" name="Komentarz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jakoszczedzacpieniadze.pl/" TargetMode="External" /><Relationship Id="rId2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1" sqref="F1"/>
    </sheetView>
  </sheetViews>
  <sheetFormatPr defaultColWidth="9.140625" defaultRowHeight="15" outlineLevelRow="1"/>
  <cols>
    <col min="1" max="1" width="12.7109375" style="0" customWidth="1"/>
    <col min="2" max="2" width="12.28125" style="0" customWidth="1"/>
    <col min="3" max="3" width="11.8515625" style="0" customWidth="1"/>
    <col min="4" max="4" width="12.140625" style="0" customWidth="1"/>
    <col min="5" max="5" width="11.57421875" style="0" customWidth="1"/>
    <col min="6" max="6" width="13.28125" style="0" customWidth="1"/>
    <col min="7" max="8" width="13.57421875" style="0" customWidth="1"/>
    <col min="9" max="9" width="3.57421875" style="0" customWidth="1"/>
    <col min="10" max="10" width="12.421875" style="0" customWidth="1"/>
    <col min="11" max="11" width="57.57421875" style="0" customWidth="1"/>
  </cols>
  <sheetData>
    <row r="1" ht="21">
      <c r="A1" s="27" t="s">
        <v>19</v>
      </c>
    </row>
    <row r="2" ht="15">
      <c r="A2" s="1"/>
    </row>
    <row r="3" spans="1:2" s="2" customFormat="1" ht="15">
      <c r="A3" s="32" t="s">
        <v>31</v>
      </c>
      <c r="B3" s="3" t="s">
        <v>32</v>
      </c>
    </row>
    <row r="4" spans="1:2" s="2" customFormat="1" ht="15">
      <c r="A4" s="32" t="s">
        <v>36</v>
      </c>
      <c r="B4" s="3"/>
    </row>
    <row r="5" spans="1:2" s="2" customFormat="1" ht="15">
      <c r="A5" s="32"/>
      <c r="B5" s="3"/>
    </row>
    <row r="6" spans="1:2" s="2" customFormat="1" ht="15">
      <c r="A6" s="31" t="s">
        <v>37</v>
      </c>
      <c r="B6" s="3"/>
    </row>
    <row r="7" spans="1:2" ht="15">
      <c r="A7" s="28"/>
      <c r="B7" s="21"/>
    </row>
    <row r="8" spans="1:2" ht="15" outlineLevel="1">
      <c r="A8" s="29" t="s">
        <v>22</v>
      </c>
      <c r="B8" s="21"/>
    </row>
    <row r="9" spans="1:2" ht="15" outlineLevel="1">
      <c r="A9" s="28"/>
      <c r="B9" s="21"/>
    </row>
    <row r="10" spans="1:8" ht="168.75" customHeight="1" outlineLevel="1">
      <c r="A10" s="36" t="s">
        <v>24</v>
      </c>
      <c r="B10" s="36"/>
      <c r="C10" s="36"/>
      <c r="D10" s="36"/>
      <c r="E10" s="36"/>
      <c r="F10" s="36"/>
      <c r="G10" s="36"/>
      <c r="H10" s="36"/>
    </row>
    <row r="11" spans="1:2" ht="15">
      <c r="A11" s="28"/>
      <c r="B11" s="21"/>
    </row>
    <row r="12" spans="1:11" ht="30">
      <c r="A12" s="11" t="s">
        <v>0</v>
      </c>
      <c r="B12" s="11" t="s">
        <v>1</v>
      </c>
      <c r="C12" s="11" t="s">
        <v>2</v>
      </c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13</v>
      </c>
      <c r="I12" s="11"/>
      <c r="J12" s="12" t="s">
        <v>18</v>
      </c>
      <c r="K12" s="14" t="s">
        <v>14</v>
      </c>
    </row>
    <row r="13" spans="1:9" ht="15">
      <c r="A13" s="4">
        <v>40908</v>
      </c>
      <c r="B13" s="18">
        <v>1055.11</v>
      </c>
      <c r="D13" s="18"/>
      <c r="E13" s="18"/>
      <c r="F13" s="18"/>
      <c r="G13" s="6"/>
      <c r="H13" s="13"/>
      <c r="I13" s="6"/>
    </row>
    <row r="14" spans="1:10" ht="15">
      <c r="A14" s="20">
        <v>40940</v>
      </c>
      <c r="B14" s="18">
        <v>1433.73</v>
      </c>
      <c r="C14" s="21">
        <f>Prąd!$B14-B13</f>
        <v>378.6200000000001</v>
      </c>
      <c r="D14" s="30">
        <v>0.2759</v>
      </c>
      <c r="E14" s="30">
        <v>0.1403</v>
      </c>
      <c r="F14" s="9">
        <f aca="true" t="shared" si="0" ref="F14:F19">3.99+8.79+0.29+0.52</f>
        <v>13.589999999999998</v>
      </c>
      <c r="G14" s="23">
        <f>Prąd!$C14*Prąd!$D14+Prąd!$C14*Prąd!$E14+Prąd!$F14</f>
        <v>171.17164400000004</v>
      </c>
      <c r="H14" s="24">
        <f>Prąd!$G14*1.23</f>
        <v>210.54112212000004</v>
      </c>
      <c r="I14" s="6"/>
      <c r="J14" s="6">
        <f>Prąd!$H14/Prąd!$C14</f>
        <v>0.5560750148433785</v>
      </c>
    </row>
    <row r="15" spans="1:10" s="21" customFormat="1" ht="15">
      <c r="A15" s="20">
        <v>40969</v>
      </c>
      <c r="B15" s="18">
        <v>1785.28</v>
      </c>
      <c r="C15" s="21">
        <f>Prąd!$B15-B14</f>
        <v>351.54999999999995</v>
      </c>
      <c r="D15" s="30">
        <v>0.2759</v>
      </c>
      <c r="E15" s="30">
        <v>0.1403</v>
      </c>
      <c r="F15" s="9">
        <f t="shared" si="0"/>
        <v>13.589999999999998</v>
      </c>
      <c r="G15" s="23">
        <f>Prąd!$C15*Prąd!$D15+Prąd!$C15*Prąd!$E15+Prąd!$F15</f>
        <v>159.90510999999998</v>
      </c>
      <c r="H15" s="24">
        <f>Prąd!$G15*1.23</f>
        <v>196.68328529999997</v>
      </c>
      <c r="J15" s="6">
        <f>Prąd!$H15/Prąd!$C15</f>
        <v>0.559474570615844</v>
      </c>
    </row>
    <row r="16" spans="1:10" s="21" customFormat="1" ht="15">
      <c r="A16" s="20">
        <v>41000</v>
      </c>
      <c r="B16" s="18">
        <v>2110.83</v>
      </c>
      <c r="C16" s="21">
        <f>Prąd!$B16-B15</f>
        <v>325.54999999999995</v>
      </c>
      <c r="D16" s="30">
        <v>0.2759</v>
      </c>
      <c r="E16" s="30">
        <v>0.1403</v>
      </c>
      <c r="F16" s="9">
        <f t="shared" si="0"/>
        <v>13.589999999999998</v>
      </c>
      <c r="G16" s="23">
        <f>Prąd!$C16*Prąd!$D16+Prąd!$C16*Prąd!$E16+Prąd!$F16</f>
        <v>149.08390999999997</v>
      </c>
      <c r="H16" s="24">
        <f>Prąd!$G16*1.23</f>
        <v>183.37320929999996</v>
      </c>
      <c r="J16" s="6">
        <f>Prąd!$H16/Prąd!$C16</f>
        <v>0.5632720297957302</v>
      </c>
    </row>
    <row r="17" spans="1:11" s="21" customFormat="1" ht="15">
      <c r="A17" s="20">
        <v>41030</v>
      </c>
      <c r="B17" s="18">
        <v>2346.58</v>
      </c>
      <c r="C17" s="21">
        <f>Prąd!$B17-B16</f>
        <v>235.75</v>
      </c>
      <c r="D17" s="30">
        <v>0.2759</v>
      </c>
      <c r="E17" s="30">
        <v>0.1403</v>
      </c>
      <c r="F17" s="9">
        <f t="shared" si="0"/>
        <v>13.589999999999998</v>
      </c>
      <c r="G17" s="23">
        <f>Prąd!$C17*Prąd!$D17+Prąd!$C17*Prąd!$E17+Prąd!$F17</f>
        <v>111.70915</v>
      </c>
      <c r="H17" s="24">
        <f>Prąd!$G17*1.23</f>
        <v>137.4022545</v>
      </c>
      <c r="J17" s="6">
        <f>Prąd!$H17/Prąd!$C17</f>
        <v>0.582830347826087</v>
      </c>
      <c r="K17" s="21" t="s">
        <v>23</v>
      </c>
    </row>
    <row r="18" spans="1:11" s="21" customFormat="1" ht="15">
      <c r="A18" s="20">
        <v>41061</v>
      </c>
      <c r="B18" s="18">
        <v>2547.45</v>
      </c>
      <c r="C18" s="21">
        <f>Prąd!$B18-B17</f>
        <v>200.8699999999999</v>
      </c>
      <c r="D18" s="30">
        <v>0.2759</v>
      </c>
      <c r="E18" s="30">
        <v>0.1403</v>
      </c>
      <c r="F18" s="9">
        <f t="shared" si="0"/>
        <v>13.589999999999998</v>
      </c>
      <c r="G18" s="23">
        <f>Prąd!$C18*Prąd!$D18+Prąd!$C18*Prąd!$E18+Prąd!$F18</f>
        <v>97.19209399999995</v>
      </c>
      <c r="H18" s="24">
        <f>Prąd!$G18*1.23</f>
        <v>119.54627561999995</v>
      </c>
      <c r="J18" s="6">
        <f>Prąd!$H18/Prąd!$C18</f>
        <v>0.5951425081893763</v>
      </c>
      <c r="K18" s="21" t="s">
        <v>15</v>
      </c>
    </row>
    <row r="19" spans="1:10" s="21" customFormat="1" ht="15">
      <c r="A19" s="20">
        <v>41091</v>
      </c>
      <c r="B19" s="18">
        <v>2757.94</v>
      </c>
      <c r="C19" s="21">
        <f>Prąd!$B19-B18</f>
        <v>210.49000000000024</v>
      </c>
      <c r="D19" s="30">
        <v>0.2759</v>
      </c>
      <c r="E19" s="30">
        <v>0.1403</v>
      </c>
      <c r="F19" s="9">
        <f t="shared" si="0"/>
        <v>13.589999999999998</v>
      </c>
      <c r="G19" s="23">
        <f>Prąd!$C19*Prąd!$D19+Prąd!$C19*Prąd!$E19+Prąd!$F19</f>
        <v>101.1959380000001</v>
      </c>
      <c r="H19" s="24">
        <f>Prąd!$G19*1.23</f>
        <v>124.47100374000011</v>
      </c>
      <c r="J19" s="6">
        <f>Prąd!$H19/Prąd!$C19</f>
        <v>0.5913392737897286</v>
      </c>
    </row>
    <row r="20" spans="1:10" s="21" customFormat="1" ht="15">
      <c r="A20" s="20">
        <v>41122</v>
      </c>
      <c r="B20" s="18"/>
      <c r="D20" s="19"/>
      <c r="E20" s="18"/>
      <c r="F20" s="9"/>
      <c r="G20" s="25"/>
      <c r="H20" s="24"/>
      <c r="J20" s="23"/>
    </row>
    <row r="21" spans="1:10" s="21" customFormat="1" ht="15">
      <c r="A21" s="20">
        <v>41153</v>
      </c>
      <c r="B21" s="18"/>
      <c r="D21" s="18"/>
      <c r="E21" s="18"/>
      <c r="F21" s="18"/>
      <c r="H21" s="22"/>
      <c r="J21" s="23"/>
    </row>
    <row r="22" spans="1:10" s="21" customFormat="1" ht="15">
      <c r="A22" s="20">
        <v>41183</v>
      </c>
      <c r="B22" s="18"/>
      <c r="D22" s="18"/>
      <c r="E22" s="18"/>
      <c r="F22" s="18"/>
      <c r="H22" s="22"/>
      <c r="J22" s="23"/>
    </row>
    <row r="23" spans="1:10" s="21" customFormat="1" ht="15">
      <c r="A23" s="20">
        <v>41214</v>
      </c>
      <c r="B23" s="18"/>
      <c r="D23" s="18"/>
      <c r="E23" s="18"/>
      <c r="F23" s="18"/>
      <c r="H23" s="22"/>
      <c r="J23" s="23"/>
    </row>
    <row r="24" spans="1:10" s="21" customFormat="1" ht="15">
      <c r="A24" s="20">
        <v>41244</v>
      </c>
      <c r="B24" s="18"/>
      <c r="D24" s="30"/>
      <c r="E24" s="30"/>
      <c r="F24" s="9"/>
      <c r="G24" s="23"/>
      <c r="H24" s="24"/>
      <c r="J24" s="23"/>
    </row>
    <row r="25" spans="1:10" s="21" customFormat="1" ht="15">
      <c r="A25" s="20">
        <v>41275</v>
      </c>
      <c r="B25" s="18"/>
      <c r="D25" s="19"/>
      <c r="E25" s="18"/>
      <c r="F25" s="9"/>
      <c r="G25" s="25"/>
      <c r="H25" s="24"/>
      <c r="J25" s="23"/>
    </row>
    <row r="26" spans="1:10" s="21" customFormat="1" ht="15">
      <c r="A26" s="20"/>
      <c r="H26" s="22"/>
      <c r="J26" s="23"/>
    </row>
    <row r="27" spans="1:10" s="21" customFormat="1" ht="15">
      <c r="A27" s="20"/>
      <c r="H27" s="22"/>
      <c r="J27" s="23"/>
    </row>
    <row r="28" spans="1:10" s="21" customFormat="1" ht="15">
      <c r="A28" s="20"/>
      <c r="D28" s="25"/>
      <c r="F28" s="10"/>
      <c r="G28" s="25"/>
      <c r="H28" s="24"/>
      <c r="J28" s="23"/>
    </row>
    <row r="29" spans="1:10" s="21" customFormat="1" ht="15">
      <c r="A29" s="20"/>
      <c r="D29" s="25"/>
      <c r="F29" s="10"/>
      <c r="G29" s="25"/>
      <c r="H29" s="24"/>
      <c r="J29" s="23"/>
    </row>
    <row r="30" spans="1:8" s="21" customFormat="1" ht="15">
      <c r="A30" s="20"/>
      <c r="D30" s="25"/>
      <c r="F30" s="10"/>
      <c r="G30" s="25"/>
      <c r="H30" s="24"/>
    </row>
    <row r="31" spans="1:8" s="21" customFormat="1" ht="15">
      <c r="A31" s="20"/>
      <c r="D31" s="25"/>
      <c r="F31" s="10"/>
      <c r="G31" s="25"/>
      <c r="H31" s="24"/>
    </row>
    <row r="32" spans="1:8" s="21" customFormat="1" ht="15">
      <c r="A32" s="20"/>
      <c r="D32" s="25"/>
      <c r="F32" s="10"/>
      <c r="G32" s="25"/>
      <c r="H32" s="24"/>
    </row>
    <row r="33" spans="1:8" ht="15">
      <c r="A33" s="20"/>
      <c r="D33" s="16"/>
      <c r="F33" s="8"/>
      <c r="G33" s="16"/>
      <c r="H33" s="13"/>
    </row>
    <row r="34" spans="1:8" ht="15">
      <c r="A34" s="20"/>
      <c r="D34" s="16"/>
      <c r="F34" s="8"/>
      <c r="G34" s="16"/>
      <c r="H34" s="13"/>
    </row>
    <row r="35" spans="1:8" ht="15">
      <c r="A35" s="20"/>
      <c r="D35" s="16"/>
      <c r="F35" s="8"/>
      <c r="G35" s="16"/>
      <c r="H35" s="13"/>
    </row>
    <row r="36" spans="1:8" ht="15">
      <c r="A36" s="20"/>
      <c r="D36" s="16"/>
      <c r="F36" s="8"/>
      <c r="G36" s="16"/>
      <c r="H36" s="13"/>
    </row>
    <row r="37" spans="1:8" ht="15">
      <c r="A37" s="20"/>
      <c r="D37" s="16"/>
      <c r="F37" s="8"/>
      <c r="G37" s="16"/>
      <c r="H37" s="13"/>
    </row>
    <row r="38" spans="1:8" ht="15">
      <c r="A38" s="20"/>
      <c r="D38" s="16"/>
      <c r="F38" s="8"/>
      <c r="G38" s="16"/>
      <c r="H38" s="13"/>
    </row>
  </sheetData>
  <sheetProtection/>
  <mergeCells count="1">
    <mergeCell ref="A10:H10"/>
  </mergeCells>
  <hyperlinks>
    <hyperlink ref="B3" r:id="rId1" display="http://jakoszczedzacpieniadze.pl"/>
  </hyperlinks>
  <printOptions/>
  <pageMargins left="0.7" right="0.7" top="0.75" bottom="0.75" header="0.3" footer="0.3"/>
  <pageSetup orientation="portrait" paperSize="9" r:id="rId4"/>
  <tableParts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E1" sqref="E1"/>
    </sheetView>
  </sheetViews>
  <sheetFormatPr defaultColWidth="9.140625" defaultRowHeight="15" outlineLevelRow="1"/>
  <cols>
    <col min="1" max="1" width="15.140625" style="0" customWidth="1"/>
    <col min="2" max="2" width="13.8515625" style="0" customWidth="1"/>
    <col min="3" max="3" width="14.57421875" style="0" customWidth="1"/>
    <col min="4" max="4" width="13.28125" style="0" bestFit="1" customWidth="1"/>
    <col min="5" max="5" width="13.421875" style="0" bestFit="1" customWidth="1"/>
    <col min="6" max="6" width="14.57421875" style="0" bestFit="1" customWidth="1"/>
    <col min="7" max="7" width="16.28125" style="0" customWidth="1"/>
    <col min="8" max="8" width="12.57421875" style="0" customWidth="1"/>
    <col min="9" max="9" width="12.00390625" style="0" customWidth="1"/>
    <col min="10" max="10" width="10.57421875" style="0" customWidth="1"/>
    <col min="11" max="11" width="15.57421875" style="0" customWidth="1"/>
    <col min="12" max="12" width="41.7109375" style="0" customWidth="1"/>
    <col min="13" max="13" width="2.8515625" style="0" customWidth="1"/>
    <col min="14" max="14" width="18.140625" style="0" bestFit="1" customWidth="1"/>
    <col min="15" max="15" width="12.7109375" style="0" customWidth="1"/>
  </cols>
  <sheetData>
    <row r="1" ht="21">
      <c r="A1" s="27" t="s">
        <v>20</v>
      </c>
    </row>
    <row r="2" s="2" customFormat="1" ht="15">
      <c r="A2" s="1"/>
    </row>
    <row r="3" spans="1:2" s="2" customFormat="1" ht="15">
      <c r="A3" s="32" t="s">
        <v>31</v>
      </c>
      <c r="B3" s="3" t="s">
        <v>32</v>
      </c>
    </row>
    <row r="4" spans="1:2" s="2" customFormat="1" ht="15">
      <c r="A4" s="32" t="s">
        <v>36</v>
      </c>
      <c r="B4" s="3"/>
    </row>
    <row r="5" ht="15">
      <c r="A5" s="1"/>
    </row>
    <row r="6" ht="15" outlineLevel="1">
      <c r="A6" s="29" t="s">
        <v>22</v>
      </c>
    </row>
    <row r="7" ht="15" outlineLevel="1">
      <c r="A7" s="5"/>
    </row>
    <row r="8" spans="1:7" ht="93.75" customHeight="1" outlineLevel="1">
      <c r="A8" s="36" t="s">
        <v>35</v>
      </c>
      <c r="B8" s="36"/>
      <c r="C8" s="36"/>
      <c r="D8" s="36"/>
      <c r="E8" s="36"/>
      <c r="F8" s="36"/>
      <c r="G8" s="36"/>
    </row>
    <row r="10" spans="1:15" ht="30">
      <c r="A10" s="11" t="s">
        <v>0</v>
      </c>
      <c r="B10" s="11" t="s">
        <v>25</v>
      </c>
      <c r="C10" s="11" t="s">
        <v>26</v>
      </c>
      <c r="D10" s="11" t="s">
        <v>16</v>
      </c>
      <c r="E10" s="11" t="s">
        <v>17</v>
      </c>
      <c r="F10" s="11" t="s">
        <v>27</v>
      </c>
      <c r="G10" s="11" t="s">
        <v>28</v>
      </c>
      <c r="H10" s="11" t="s">
        <v>29</v>
      </c>
      <c r="I10" s="11" t="s">
        <v>30</v>
      </c>
      <c r="J10" s="11" t="s">
        <v>4</v>
      </c>
      <c r="K10" s="11" t="s">
        <v>3</v>
      </c>
      <c r="L10" s="11" t="s">
        <v>14</v>
      </c>
      <c r="O10" s="1"/>
    </row>
    <row r="11" spans="1:13" ht="15">
      <c r="A11" s="4">
        <v>40968</v>
      </c>
      <c r="B11" s="33">
        <v>31</v>
      </c>
      <c r="C11" s="33">
        <v>30</v>
      </c>
      <c r="D11" s="16"/>
      <c r="E11" s="16"/>
      <c r="F11" s="18"/>
      <c r="G11" s="19"/>
      <c r="H11" s="16"/>
      <c r="I11" s="16"/>
      <c r="J11" s="34"/>
      <c r="K11" s="13"/>
      <c r="L11" s="6"/>
      <c r="M11" s="6"/>
    </row>
    <row r="12" spans="1:13" ht="15">
      <c r="A12" s="4">
        <v>41000</v>
      </c>
      <c r="B12" s="33">
        <v>39.862</v>
      </c>
      <c r="C12" s="33">
        <v>39.885</v>
      </c>
      <c r="D12" s="15">
        <f>'Zimna i ciepła woda'!$B12-B11</f>
        <v>8.862000000000002</v>
      </c>
      <c r="E12" s="15">
        <f>'Zimna i ciepła woda'!$C12-C11</f>
        <v>9.884999999999998</v>
      </c>
      <c r="F12" s="9">
        <v>9.97</v>
      </c>
      <c r="G12" s="9">
        <v>16.6</v>
      </c>
      <c r="H12" s="8">
        <f>'Zimna i ciepła woda'!$D12*'Zimna i ciepła woda'!$F12</f>
        <v>88.35414000000003</v>
      </c>
      <c r="I12" s="8">
        <f>'Zimna i ciepła woda'!$E12*'Zimna i ciepła woda'!$G12+'Zimna i ciepła woda'!$E12*'Zimna i ciepła woda'!$F12</f>
        <v>262.64444999999995</v>
      </c>
      <c r="J12" s="9"/>
      <c r="K12" s="17">
        <f>SUM('Zimna i ciepła woda'!$H12:$J12)</f>
        <v>350.99859</v>
      </c>
      <c r="L12" s="6"/>
      <c r="M12" s="6"/>
    </row>
    <row r="13" spans="1:12" ht="15">
      <c r="A13" s="4">
        <v>41030</v>
      </c>
      <c r="B13" s="33">
        <v>47.802</v>
      </c>
      <c r="C13" s="33">
        <v>47.386</v>
      </c>
      <c r="D13" s="15">
        <f>'Zimna i ciepła woda'!$B13-B12</f>
        <v>7.939999999999998</v>
      </c>
      <c r="E13" s="15">
        <f>'Zimna i ciepła woda'!$C13-C12</f>
        <v>7.501000000000005</v>
      </c>
      <c r="F13" s="9">
        <v>9.97</v>
      </c>
      <c r="G13" s="9">
        <v>16.6</v>
      </c>
      <c r="H13" s="8">
        <f>'Zimna i ciepła woda'!$D13*'Zimna i ciepła woda'!$F13</f>
        <v>79.16179999999999</v>
      </c>
      <c r="I13" s="8">
        <f>'Zimna i ciepła woda'!$E13*'Zimna i ciepła woda'!$G13+'Zimna i ciepła woda'!$E13*'Zimna i ciepła woda'!$F13</f>
        <v>199.30157000000014</v>
      </c>
      <c r="J13" s="9"/>
      <c r="K13" s="17">
        <f>SUM('Zimna i ciepła woda'!$H13:$J13)</f>
        <v>278.4633700000001</v>
      </c>
      <c r="L13" t="s">
        <v>33</v>
      </c>
    </row>
    <row r="14" spans="1:15" ht="15">
      <c r="A14" s="4">
        <v>41061</v>
      </c>
      <c r="B14" s="33">
        <v>55.602</v>
      </c>
      <c r="C14" s="33">
        <v>53.875</v>
      </c>
      <c r="D14" s="15">
        <f>'Zimna i ciepła woda'!$B14-B13</f>
        <v>7.799999999999997</v>
      </c>
      <c r="E14" s="15">
        <f>'Zimna i ciepła woda'!$C14-C13</f>
        <v>6.488999999999997</v>
      </c>
      <c r="F14" s="9">
        <v>9.97</v>
      </c>
      <c r="G14" s="9">
        <v>16.6</v>
      </c>
      <c r="H14" s="8">
        <f>'Zimna i ciepła woda'!$D14*'Zimna i ciepła woda'!$F14</f>
        <v>77.76599999999998</v>
      </c>
      <c r="I14" s="8">
        <f>'Zimna i ciepła woda'!$E14*'Zimna i ciepła woda'!$G14+'Zimna i ciepła woda'!$E14*'Zimna i ciepła woda'!$F14</f>
        <v>172.41272999999995</v>
      </c>
      <c r="J14" s="9"/>
      <c r="K14" s="17">
        <f>SUM('Zimna i ciepła woda'!$H14:$J14)</f>
        <v>250.17872999999992</v>
      </c>
      <c r="O14" s="7"/>
    </row>
    <row r="15" spans="1:12" ht="15">
      <c r="A15" s="4">
        <v>41091</v>
      </c>
      <c r="B15" s="33">
        <v>64.61</v>
      </c>
      <c r="C15" s="33">
        <v>58.386</v>
      </c>
      <c r="D15" s="15">
        <f>'Zimna i ciepła woda'!$B15-B14</f>
        <v>9.008000000000003</v>
      </c>
      <c r="E15" s="15">
        <f>'Zimna i ciepła woda'!$C15-C14</f>
        <v>4.511000000000003</v>
      </c>
      <c r="F15" s="9">
        <v>9.97</v>
      </c>
      <c r="G15" s="9">
        <v>16.6</v>
      </c>
      <c r="H15" s="8">
        <f>'Zimna i ciepła woda'!$D15*'Zimna i ciepła woda'!$F15</f>
        <v>89.80976000000003</v>
      </c>
      <c r="I15" s="8">
        <f>'Zimna i ciepła woda'!$E15*'Zimna i ciepła woda'!$G15+'Zimna i ciepła woda'!$E15*'Zimna i ciepła woda'!$F15</f>
        <v>119.85727000000009</v>
      </c>
      <c r="J15" s="18"/>
      <c r="K15" s="17">
        <f>SUM('Zimna i ciepła woda'!$H15:$J15)</f>
        <v>209.66703000000012</v>
      </c>
      <c r="L15" t="s">
        <v>34</v>
      </c>
    </row>
    <row r="16" spans="1:11" ht="15">
      <c r="A16" s="4">
        <v>41122</v>
      </c>
      <c r="B16" s="33"/>
      <c r="C16" s="33"/>
      <c r="F16" s="18"/>
      <c r="G16" s="18"/>
      <c r="J16" s="18"/>
      <c r="K16" s="1"/>
    </row>
    <row r="17" spans="1:15" ht="15">
      <c r="A17" s="4">
        <v>41153</v>
      </c>
      <c r="B17" s="33"/>
      <c r="C17" s="33"/>
      <c r="F17" s="18"/>
      <c r="G17" s="18"/>
      <c r="J17" s="18"/>
      <c r="K17" s="1"/>
      <c r="O17" s="7"/>
    </row>
    <row r="18" spans="1:11" ht="15">
      <c r="A18" s="4">
        <v>41183</v>
      </c>
      <c r="B18" s="33"/>
      <c r="C18" s="33"/>
      <c r="F18" s="18"/>
      <c r="G18" s="18"/>
      <c r="J18" s="18"/>
      <c r="K18" s="1"/>
    </row>
    <row r="19" spans="1:11" ht="15">
      <c r="A19" s="4">
        <v>41214</v>
      </c>
      <c r="B19" s="33"/>
      <c r="C19" s="33"/>
      <c r="F19" s="18"/>
      <c r="G19" s="18"/>
      <c r="J19" s="18"/>
      <c r="K19" s="1"/>
    </row>
    <row r="20" spans="1:11" ht="15">
      <c r="A20" s="4">
        <v>41244</v>
      </c>
      <c r="B20" s="33"/>
      <c r="C20" s="33"/>
      <c r="F20" s="18"/>
      <c r="G20" s="18"/>
      <c r="J20" s="18"/>
      <c r="K20" s="1"/>
    </row>
    <row r="21" spans="1:11" ht="15">
      <c r="A21" s="4">
        <v>41275</v>
      </c>
      <c r="B21" s="33"/>
      <c r="C21" s="33"/>
      <c r="F21" s="18"/>
      <c r="G21" s="18"/>
      <c r="J21" s="18"/>
      <c r="K21" s="1"/>
    </row>
    <row r="22" spans="2:11" ht="15">
      <c r="B22" s="26"/>
      <c r="C22" s="26"/>
      <c r="F22" s="21"/>
      <c r="G22" s="21"/>
      <c r="K22" s="1"/>
    </row>
    <row r="23" spans="2:11" ht="15">
      <c r="B23" s="26"/>
      <c r="C23" s="26"/>
      <c r="F23" s="21"/>
      <c r="G23" s="21"/>
      <c r="K23" s="1"/>
    </row>
    <row r="24" spans="2:11" ht="15">
      <c r="B24" s="26"/>
      <c r="C24" s="26"/>
      <c r="F24" s="21"/>
      <c r="G24" s="21"/>
      <c r="K24" s="1"/>
    </row>
    <row r="25" spans="2:11" ht="15">
      <c r="B25" s="26"/>
      <c r="C25" s="26"/>
      <c r="F25" s="21"/>
      <c r="G25" s="21"/>
      <c r="K25" s="1"/>
    </row>
    <row r="26" spans="2:11" ht="15">
      <c r="B26" s="26"/>
      <c r="C26" s="26"/>
      <c r="F26" s="21"/>
      <c r="G26" s="21"/>
      <c r="K26" s="1"/>
    </row>
    <row r="27" spans="2:11" ht="15">
      <c r="B27" s="26"/>
      <c r="C27" s="26"/>
      <c r="F27" s="21"/>
      <c r="G27" s="21"/>
      <c r="K27" s="1"/>
    </row>
  </sheetData>
  <sheetProtection/>
  <mergeCells count="1">
    <mergeCell ref="A8:G8"/>
  </mergeCells>
  <hyperlinks>
    <hyperlink ref="B3" r:id="rId1" display="http://jakoszczedzacpieniadze.pl"/>
  </hyperlinks>
  <printOptions/>
  <pageMargins left="0.7" right="0.7" top="0.75" bottom="0.75" header="0.3" footer="0.3"/>
  <pageSetup horizontalDpi="600" verticalDpi="600" orientation="portrait" paperSize="9" r:id="rId3"/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E1" sqref="E1"/>
    </sheetView>
  </sheetViews>
  <sheetFormatPr defaultColWidth="9.140625" defaultRowHeight="15" outlineLevelRow="1"/>
  <cols>
    <col min="1" max="1" width="13.140625" style="0" customWidth="1"/>
    <col min="2" max="2" width="16.8515625" style="0" bestFit="1" customWidth="1"/>
    <col min="3" max="3" width="17.421875" style="0" bestFit="1" customWidth="1"/>
    <col min="4" max="4" width="12.421875" style="0" bestFit="1" customWidth="1"/>
    <col min="5" max="5" width="12.8515625" style="0" bestFit="1" customWidth="1"/>
    <col min="6" max="6" width="13.421875" style="0" customWidth="1"/>
    <col min="7" max="7" width="15.57421875" style="0" customWidth="1"/>
    <col min="8" max="8" width="54.00390625" style="0" customWidth="1"/>
    <col min="9" max="9" width="15.57421875" style="0" customWidth="1"/>
    <col min="10" max="10" width="2.8515625" style="0" customWidth="1"/>
    <col min="11" max="11" width="18.140625" style="0" bestFit="1" customWidth="1"/>
    <col min="12" max="12" width="12.7109375" style="0" customWidth="1"/>
  </cols>
  <sheetData>
    <row r="1" ht="21">
      <c r="A1" s="27" t="s">
        <v>21</v>
      </c>
    </row>
    <row r="2" ht="15">
      <c r="A2" s="1"/>
    </row>
    <row r="3" spans="1:2" s="2" customFormat="1" ht="15">
      <c r="A3" s="32" t="s">
        <v>31</v>
      </c>
      <c r="B3" s="3" t="s">
        <v>32</v>
      </c>
    </row>
    <row r="4" spans="1:2" s="2" customFormat="1" ht="15">
      <c r="A4" s="32" t="s">
        <v>36</v>
      </c>
      <c r="B4" s="3"/>
    </row>
    <row r="5" ht="15">
      <c r="A5" s="5"/>
    </row>
    <row r="6" ht="15" outlineLevel="1">
      <c r="A6" s="29" t="s">
        <v>22</v>
      </c>
    </row>
    <row r="7" ht="15" outlineLevel="1">
      <c r="A7" s="5"/>
    </row>
    <row r="8" spans="1:7" ht="88.5" customHeight="1" outlineLevel="1">
      <c r="A8" s="36" t="s">
        <v>39</v>
      </c>
      <c r="B8" s="36"/>
      <c r="C8" s="36"/>
      <c r="D8" s="36"/>
      <c r="E8" s="36"/>
      <c r="F8" s="36"/>
      <c r="G8" s="36"/>
    </row>
    <row r="10" spans="1:12" ht="30">
      <c r="A10" s="11" t="s">
        <v>0</v>
      </c>
      <c r="B10" s="11" t="s">
        <v>6</v>
      </c>
      <c r="C10" s="11" t="s">
        <v>7</v>
      </c>
      <c r="D10" s="11" t="s">
        <v>8</v>
      </c>
      <c r="E10" s="11" t="s">
        <v>5</v>
      </c>
      <c r="F10" s="11" t="s">
        <v>4</v>
      </c>
      <c r="G10" s="11" t="s">
        <v>3</v>
      </c>
      <c r="H10" s="11" t="s">
        <v>14</v>
      </c>
      <c r="K10" s="1"/>
      <c r="L10" s="1"/>
    </row>
    <row r="11" spans="1:10" ht="15">
      <c r="A11" s="4">
        <v>40908</v>
      </c>
      <c r="B11">
        <v>8.237</v>
      </c>
      <c r="E11" s="9">
        <v>31.08</v>
      </c>
      <c r="F11" s="6"/>
      <c r="G11" s="13">
        <f>'CO'!$D11*'CO'!$E11+'CO'!$F11</f>
        <v>0</v>
      </c>
      <c r="H11" s="35"/>
      <c r="I11" s="6"/>
      <c r="J11" s="6"/>
    </row>
    <row r="12" spans="1:10" ht="15">
      <c r="A12" s="4">
        <v>41000</v>
      </c>
      <c r="B12">
        <v>23.856</v>
      </c>
      <c r="C12">
        <v>778.6</v>
      </c>
      <c r="D12">
        <f>'CO'!$B12-B11</f>
        <v>15.619000000000002</v>
      </c>
      <c r="E12" s="9">
        <v>31.08</v>
      </c>
      <c r="F12" s="6"/>
      <c r="G12" s="13">
        <f>'CO'!$D12*'CO'!$E12+'CO'!$F12</f>
        <v>485.43852000000004</v>
      </c>
      <c r="H12" s="35" t="s">
        <v>38</v>
      </c>
      <c r="I12" s="6"/>
      <c r="J12" s="6"/>
    </row>
    <row r="13" spans="1:8" ht="15">
      <c r="A13" s="4">
        <v>41030</v>
      </c>
      <c r="B13">
        <v>25.966</v>
      </c>
      <c r="C13">
        <v>910.7</v>
      </c>
      <c r="D13">
        <f>'CO'!$B13-B12</f>
        <v>2.1099999999999994</v>
      </c>
      <c r="E13" s="9">
        <v>31.08</v>
      </c>
      <c r="G13" s="13">
        <f>'CO'!$D13*'CO'!$E13+'CO'!$F13</f>
        <v>65.57879999999997</v>
      </c>
      <c r="H13" s="35"/>
    </row>
    <row r="14" spans="1:12" ht="15">
      <c r="A14" s="4">
        <v>41061</v>
      </c>
      <c r="B14">
        <v>26.244</v>
      </c>
      <c r="C14">
        <v>931.8</v>
      </c>
      <c r="D14">
        <f>'CO'!$B14-B13</f>
        <v>0.2779999999999987</v>
      </c>
      <c r="E14" s="9">
        <v>31.08</v>
      </c>
      <c r="G14" s="13">
        <f>'CO'!$D14*'CO'!$E14+'CO'!$F14</f>
        <v>8.64023999999996</v>
      </c>
      <c r="H14" s="35"/>
      <c r="L14" s="7"/>
    </row>
    <row r="15" spans="1:8" ht="15">
      <c r="A15" s="4">
        <v>41091</v>
      </c>
      <c r="B15">
        <v>26.264</v>
      </c>
      <c r="C15">
        <v>933.5</v>
      </c>
      <c r="D15">
        <f>'CO'!$B15-B14</f>
        <v>0.019999999999999574</v>
      </c>
      <c r="E15" s="9">
        <v>31.08</v>
      </c>
      <c r="G15" s="13">
        <f>'CO'!$D15*'CO'!$E15+'CO'!$F15</f>
        <v>0.6215999999999867</v>
      </c>
      <c r="H15" s="35"/>
    </row>
    <row r="16" spans="1:8" ht="15">
      <c r="A16" s="4">
        <v>41122</v>
      </c>
      <c r="G16" s="13">
        <f>'CO'!$D16*'CO'!$E16+'CO'!$F16</f>
        <v>0</v>
      </c>
      <c r="H16" s="35"/>
    </row>
    <row r="17" spans="1:12" ht="15">
      <c r="A17" s="4">
        <v>41153</v>
      </c>
      <c r="G17" s="13">
        <f>'CO'!$D17*'CO'!$E17+'CO'!$F17</f>
        <v>0</v>
      </c>
      <c r="H17" s="35"/>
      <c r="L17" s="7"/>
    </row>
    <row r="18" spans="1:8" ht="15">
      <c r="A18" s="4">
        <v>41183</v>
      </c>
      <c r="G18" s="13">
        <f>'CO'!$D18*'CO'!$E18+'CO'!$F18</f>
        <v>0</v>
      </c>
      <c r="H18" s="35"/>
    </row>
    <row r="19" spans="1:12" ht="15">
      <c r="A19" s="4">
        <v>41214</v>
      </c>
      <c r="G19" s="13">
        <f>'CO'!$D19*'CO'!$E19+'CO'!$F19</f>
        <v>0</v>
      </c>
      <c r="H19" s="35"/>
      <c r="L19" s="8"/>
    </row>
    <row r="20" spans="1:8" ht="15">
      <c r="A20" s="4">
        <v>41244</v>
      </c>
      <c r="G20" s="13">
        <f>'CO'!$D20*'CO'!$E20+'CO'!$F20</f>
        <v>0</v>
      </c>
      <c r="H20" s="35"/>
    </row>
    <row r="21" spans="1:14" ht="15">
      <c r="A21" s="4">
        <v>41275</v>
      </c>
      <c r="G21" s="13">
        <f>'CO'!$D21*'CO'!$E21+'CO'!$F21</f>
        <v>0</v>
      </c>
      <c r="H21" s="35"/>
      <c r="L21" s="8"/>
      <c r="N21" s="8"/>
    </row>
    <row r="22" spans="7:8" ht="15">
      <c r="G22" s="13"/>
      <c r="H22" s="35"/>
    </row>
    <row r="23" spans="7:8" ht="15">
      <c r="G23" s="13"/>
      <c r="H23" s="35"/>
    </row>
    <row r="24" spans="7:8" ht="15">
      <c r="G24" s="13"/>
      <c r="H24" s="35"/>
    </row>
    <row r="25" spans="7:8" ht="15">
      <c r="G25" s="13"/>
      <c r="H25" s="35"/>
    </row>
    <row r="26" spans="7:8" ht="15">
      <c r="G26" s="13"/>
      <c r="H26" s="35"/>
    </row>
    <row r="27" spans="7:8" ht="15">
      <c r="G27" s="13"/>
      <c r="H27" s="35"/>
    </row>
  </sheetData>
  <sheetProtection/>
  <mergeCells count="1">
    <mergeCell ref="A8:G8"/>
  </mergeCells>
  <hyperlinks>
    <hyperlink ref="B3" r:id="rId1" display="http://jakoszczedzacpieniadze.pl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Szafrański</dc:creator>
  <cp:keywords/>
  <dc:description/>
  <cp:lastModifiedBy>Michał Szafrański</cp:lastModifiedBy>
  <dcterms:created xsi:type="dcterms:W3CDTF">2012-01-01T21:18:30Z</dcterms:created>
  <dcterms:modified xsi:type="dcterms:W3CDTF">2012-07-03T21:09:44Z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