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Przychody i koszty" sheetId="1" r:id="rId1"/>
  </sheets>
  <definedNames/>
  <calcPr fullCalcOnLoad="1"/>
</workbook>
</file>

<file path=xl/sharedStrings.xml><?xml version="1.0" encoding="utf-8"?>
<sst xmlns="http://schemas.openxmlformats.org/spreadsheetml/2006/main" count="160" uniqueCount="120">
  <si>
    <t>Przychody</t>
  </si>
  <si>
    <t>Oprocentowanie lokat bankowych netto</t>
  </si>
  <si>
    <t>Wynagrodzenie umowa o dzieło netto</t>
  </si>
  <si>
    <t>Wynagrodzenie etat netto</t>
  </si>
  <si>
    <t>Sprzedaż starych rzeczy na Allegro</t>
  </si>
  <si>
    <t>Przychody stałe</t>
  </si>
  <si>
    <t>Przychody nieregularne</t>
  </si>
  <si>
    <t>Kwota rocznie</t>
  </si>
  <si>
    <t>Średnio / m-c</t>
  </si>
  <si>
    <t>Koszty stałe</t>
  </si>
  <si>
    <t>Kwota / m-c</t>
  </si>
  <si>
    <t>Premia roczna netto</t>
  </si>
  <si>
    <t>Zwrot nadpłaconego podatku</t>
  </si>
  <si>
    <t>SUMA przychodów nieregularnych:</t>
  </si>
  <si>
    <t>SUMA przychodów stałych:</t>
  </si>
  <si>
    <t>Całkowita SUMA przychodów:</t>
  </si>
  <si>
    <t>Koszty nieregularne</t>
  </si>
  <si>
    <t>Ubezpieczenie indywidualne mBank</t>
  </si>
  <si>
    <t>Opłaty za kartę Citibank VISA</t>
  </si>
  <si>
    <t>Opłaty za kartę mBank VISA</t>
  </si>
  <si>
    <t>UPC - kablówka, internet, telefon</t>
  </si>
  <si>
    <t>Ubezpieczenie indywidualne Pramerica</t>
  </si>
  <si>
    <t>Jedzenie</t>
  </si>
  <si>
    <t>Prąd - Działka</t>
  </si>
  <si>
    <t>Gaz - Działka</t>
  </si>
  <si>
    <t>Rzeczoznawca - działka</t>
  </si>
  <si>
    <t>Lotto</t>
  </si>
  <si>
    <t>Higiena</t>
  </si>
  <si>
    <t>Książki</t>
  </si>
  <si>
    <t>Samochód Michała - ubezpieczenie</t>
  </si>
  <si>
    <t>Samochód Michała - serwis</t>
  </si>
  <si>
    <t>Samochód Michała - paliwo</t>
  </si>
  <si>
    <t>Domeny internetowe</t>
  </si>
  <si>
    <t>Opieka zdrowotna</t>
  </si>
  <si>
    <t>Bilety MZK</t>
  </si>
  <si>
    <t>Samochód Michała - parking</t>
  </si>
  <si>
    <t>Agencja nieruchomości - prowizja za wynajem</t>
  </si>
  <si>
    <t>Prezenty dla różnych osób</t>
  </si>
  <si>
    <t>Relaks - basen, kręgle, teatr, kino</t>
  </si>
  <si>
    <t>Ubranie</t>
  </si>
  <si>
    <t>Podatki gruntowe i inne opłaty - działka</t>
  </si>
  <si>
    <t>Premia za paliwo - Meritum Bank</t>
  </si>
  <si>
    <t>Zabawki dla dzieci itp..</t>
  </si>
  <si>
    <t>SUMA kosztów nieregularnych:</t>
  </si>
  <si>
    <t>Całkowita SUMA kosztów:</t>
  </si>
  <si>
    <t>Wakacje</t>
  </si>
  <si>
    <t>Bilans - ile możesz zaoszczędzić:</t>
  </si>
  <si>
    <t>Jaki to % Twoich przychodów:</t>
  </si>
  <si>
    <t>NIE wypełniać - kwota rocznie</t>
  </si>
  <si>
    <t>&lt;--</t>
  </si>
  <si>
    <t>Podręczniki dla dzieci do szkoły</t>
  </si>
  <si>
    <t>Inne wydatki (art. papiernicze i inne)</t>
  </si>
  <si>
    <t>Ubezpieczenie szkolne dla dzieci</t>
  </si>
  <si>
    <t>Świetlica dla dzieci</t>
  </si>
  <si>
    <t>Fundusz klasowy</t>
  </si>
  <si>
    <t>Darowizny i datki</t>
  </si>
  <si>
    <t>Docelowa kwota</t>
  </si>
  <si>
    <t>Oszczędność / m-c</t>
  </si>
  <si>
    <t>Komentarz jak to zrobić i kiedy?</t>
  </si>
  <si>
    <t>Które ograniczyć?</t>
  </si>
  <si>
    <t>Tylko pojedyncze zakłady przy większych komulacjach :-)</t>
  </si>
  <si>
    <t>Ograniczyć kupowanie leków na zapas</t>
  </si>
  <si>
    <t>&lt;-- potencjalne oszczędności miesięczne</t>
  </si>
  <si>
    <t>Inne, nieplanowane wydatki</t>
  </si>
  <si>
    <t>Wydatki na hosting i programy komputerowe</t>
  </si>
  <si>
    <t>Kwota oszczędności [m-c]:</t>
  </si>
  <si>
    <t>/rocznie</t>
  </si>
  <si>
    <t>/miesiąc</t>
  </si>
  <si>
    <t>Kiedy to zrobię?</t>
  </si>
  <si>
    <t>Cashback za transakcje - Alior Bank</t>
  </si>
  <si>
    <t>Plan ograniczenia kosztów</t>
  </si>
  <si>
    <t>Koszty stałe - comiesięczne</t>
  </si>
  <si>
    <t>Koszty nieregularne - kwoty roczne</t>
  </si>
  <si>
    <t>Szkolenia</t>
  </si>
  <si>
    <t>Kontynuowanie wynajmu lub samodzielne znalezienie najemcy</t>
  </si>
  <si>
    <t>Więcej rękodzieł a mniej zakupów</t>
  </si>
  <si>
    <t>Oszczędność / rok</t>
  </si>
  <si>
    <t>Poszukać tańszego ubezpieczyciela</t>
  </si>
  <si>
    <t>SUMA kosztów stałych:</t>
  </si>
  <si>
    <t>Twoje zestawienie finansowe</t>
  </si>
  <si>
    <t>Suma przychodów:</t>
  </si>
  <si>
    <t>Suma kosztów:</t>
  </si>
  <si>
    <t>Zapraszam na mój blog:</t>
  </si>
  <si>
    <t>http://jakoszczedzacpieniadze.pl</t>
  </si>
  <si>
    <t>Ten arkusz umożliwi Ci stworzenie Twojego zestawienia finansowego pokazującego ile masz przychodów, ile kosztów i ile pieniędzy teoretycznie jesteś w stanie zaoszczędzić co miesiąc.
Arkusz stanowi uzupełnienie artykułu na blogu "Jak oszczędzać pieniądze", na którym piszę jak ograniczyć wydatki i jak rozsądnie wydawać pieniądze.
Jeśli arkusz ten będzie dla Ciebie przydatny, to wejdź na mój blog i zamieść proszę krótki komentarz abym wiedział, że moja praca nie idzie na marne :) Zapraszam Cię także do polubienia mojej strony na Facebooku.</t>
  </si>
  <si>
    <t>Zapraszam na Facebooka:</t>
  </si>
  <si>
    <t>https://www.facebook.com/JakOszczedzacPieniadze</t>
  </si>
  <si>
    <t>Zmienić na tańszą taryfę. Obecny kontrakt kończy się 15 lipca 2013.</t>
  </si>
  <si>
    <t>Zrezygnować z domowego telefonu. Zrezygnować z pakietu HD. Zmiana dostawcy? Obecny kontrakt kończy się 2013-10-31</t>
  </si>
  <si>
    <t>Porozmawiać czy można przejść na płatność za kwartalną lub półroczną z rabatem</t>
  </si>
  <si>
    <t>Ograniczyć zużycie prądu poprzez dalsze oszczędności w domu</t>
  </si>
  <si>
    <t>Sprzedać działkę - proces w trakcie</t>
  </si>
  <si>
    <t>Ograniczyć zużycie wody poprzez dalsze oszczędności w domu.</t>
  </si>
  <si>
    <t>Poszukać na rynku nowego ubezpieczenia na życie.</t>
  </si>
  <si>
    <t>Zlikwidować kartę Citibank. Załatwić dla Żony kartę mBank VISA.</t>
  </si>
  <si>
    <t>Mniej kupować, więcej przygotowywać w domu, ograniczyć zakupy gotowych napojów.</t>
  </si>
  <si>
    <t>Rozważyć sprzedaż auta Żony</t>
  </si>
  <si>
    <t>Rozważyć sprzedaż auta Żony - ubezpieczenie kończy się w lutym</t>
  </si>
  <si>
    <t>Więcej jeździć rowerem. To już się dzieje, ale nadchodzi jesień i zima :)</t>
  </si>
  <si>
    <t>Wynajem mieszkania 1</t>
  </si>
  <si>
    <t>Podatek za wynajem mieszkania 1</t>
  </si>
  <si>
    <t>Spłata kredytu hipotecznego - mieszkanie 2</t>
  </si>
  <si>
    <t>Czynsz mieszkanie 1</t>
  </si>
  <si>
    <t>Czynsz mieszkanie 2</t>
  </si>
  <si>
    <t>Telefon Żony</t>
  </si>
  <si>
    <t>UKS Lupus - koszykówka Syna</t>
  </si>
  <si>
    <t>Prąd - mieszkanie 2</t>
  </si>
  <si>
    <t>Woda - mieszkanie 2 - dodatkowe zużycie</t>
  </si>
  <si>
    <t>Samochód Żony - paliwo</t>
  </si>
  <si>
    <t>Samochód Żony - parking</t>
  </si>
  <si>
    <t>Ubezpieczenie mieszkania 1</t>
  </si>
  <si>
    <t>Ubezpieczenie mieszkania 2</t>
  </si>
  <si>
    <t>Samochód Żony - ubezpieczenie</t>
  </si>
  <si>
    <t>Samochód Żony - serwis</t>
  </si>
  <si>
    <t>Angielski Córki</t>
  </si>
  <si>
    <t>Angielski Syna</t>
  </si>
  <si>
    <t>Zajęcia muzyczne dla Córki</t>
  </si>
  <si>
    <t>Zestawienie finansowe - Michał</t>
  </si>
  <si>
    <t>Kwota oszczędności [rok]:</t>
  </si>
  <si>
    <t>&lt;-- potencjalne oszczędności rocznie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</si>
</sst>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u val="single"/>
      <sz val="11"/>
      <color theme="1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6" fontId="0" fillId="0" borderId="0" xfId="0" applyNumberFormat="1" applyAlignment="1">
      <alignment vertical="top"/>
    </xf>
    <xf numFmtId="6" fontId="0" fillId="33" borderId="0" xfId="0" applyNumberFormat="1" applyFill="1" applyAlignment="1">
      <alignment vertical="top"/>
    </xf>
    <xf numFmtId="0" fontId="43" fillId="0" borderId="0" xfId="0" applyFont="1" applyAlignment="1">
      <alignment vertical="top"/>
    </xf>
    <xf numFmtId="0" fontId="0" fillId="0" borderId="0" xfId="0" applyAlignment="1">
      <alignment horizontal="right" vertical="top"/>
    </xf>
    <xf numFmtId="6" fontId="41" fillId="0" borderId="0" xfId="0" applyNumberFormat="1" applyFont="1" applyAlignment="1">
      <alignment vertical="top"/>
    </xf>
    <xf numFmtId="0" fontId="41" fillId="0" borderId="0" xfId="0" applyFont="1" applyAlignment="1">
      <alignment horizontal="right" vertical="top"/>
    </xf>
    <xf numFmtId="0" fontId="44" fillId="0" borderId="0" xfId="0" applyFont="1" applyAlignment="1">
      <alignment horizontal="right" vertical="top"/>
    </xf>
    <xf numFmtId="6" fontId="45" fillId="0" borderId="0" xfId="0" applyNumberFormat="1" applyFont="1" applyAlignment="1">
      <alignment vertical="top"/>
    </xf>
    <xf numFmtId="0" fontId="0" fillId="0" borderId="0" xfId="0" applyFont="1" applyAlignment="1">
      <alignment horizontal="right" vertical="top"/>
    </xf>
    <xf numFmtId="6" fontId="0" fillId="0" borderId="0" xfId="0" applyNumberFormat="1" applyFont="1" applyAlignment="1" quotePrefix="1">
      <alignment horizontal="right" vertical="top"/>
    </xf>
    <xf numFmtId="0" fontId="45" fillId="0" borderId="0" xfId="0" applyFont="1" applyAlignment="1">
      <alignment vertical="top"/>
    </xf>
    <xf numFmtId="9" fontId="45" fillId="0" borderId="0" xfId="58" applyFont="1" applyAlignment="1">
      <alignment vertical="top"/>
    </xf>
    <xf numFmtId="6" fontId="0" fillId="0" borderId="0" xfId="0" applyNumberFormat="1" applyAlignment="1">
      <alignment vertical="top" wrapText="1"/>
    </xf>
    <xf numFmtId="0" fontId="46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45" fillId="0" borderId="0" xfId="0" applyFont="1" applyAlignment="1">
      <alignment horizontal="right" vertical="top"/>
    </xf>
    <xf numFmtId="6" fontId="44" fillId="0" borderId="0" xfId="0" applyNumberFormat="1" applyFont="1" applyAlignment="1">
      <alignment vertical="top"/>
    </xf>
    <xf numFmtId="0" fontId="48" fillId="0" borderId="0" xfId="52" applyFont="1" applyAlignment="1">
      <alignment/>
    </xf>
    <xf numFmtId="0" fontId="49" fillId="0" borderId="0" xfId="0" applyFont="1" applyAlignment="1">
      <alignment horizontal="right" vertical="top"/>
    </xf>
    <xf numFmtId="6" fontId="0" fillId="33" borderId="0" xfId="0" applyNumberFormat="1" applyFill="1" applyAlignment="1">
      <alignment/>
    </xf>
    <xf numFmtId="14" fontId="0" fillId="0" borderId="0" xfId="0" applyNumberFormat="1" applyAlignment="1">
      <alignment vertical="top"/>
    </xf>
    <xf numFmtId="0" fontId="49" fillId="0" borderId="0" xfId="0" applyFont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0:C18" comment="" totalsRowShown="0">
  <autoFilter ref="A10:C18"/>
  <tableColumns count="3">
    <tableColumn id="1" name="Przychody stałe"/>
    <tableColumn id="2" name="NIE wypełniać - kwota rocznie"/>
    <tableColumn id="3" name="Kwota / m-c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3:C26" comment="" totalsRowShown="0">
  <autoFilter ref="A23:C26"/>
  <tableColumns count="3">
    <tableColumn id="1" name="Przychody nieregularne"/>
    <tableColumn id="2" name="Kwota rocznie"/>
    <tableColumn id="3" name="Średnio / m-c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35:C66" comment="" totalsRowShown="0">
  <autoFilter ref="A35:C66"/>
  <tableColumns count="3">
    <tableColumn id="1" name="Koszty stałe"/>
    <tableColumn id="2" name="NIE wypełniać - kwota rocznie"/>
    <tableColumn id="3" name="Kwota / m-c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25" displayName="Table25" ref="A73:C94" comment="" totalsRowShown="0">
  <autoFilter ref="A73:C94"/>
  <tableColumns count="3">
    <tableColumn id="1" name="Koszty nieregularne"/>
    <tableColumn id="2" name="Kwota rocznie"/>
    <tableColumn id="3" name="Średnio / m-c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E35:I66" comment="" totalsRowShown="0">
  <autoFilter ref="E35:I66"/>
  <tableColumns count="5">
    <tableColumn id="1" name="Które ograniczyć?"/>
    <tableColumn id="2" name="Docelowa kwota"/>
    <tableColumn id="3" name="Oszczędność / m-c"/>
    <tableColumn id="5" name="Kiedy to zrobię?"/>
    <tableColumn id="4" name="Komentarz jak to zrobić i kiedy?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9" name="Table9" displayName="Table9" ref="E73:I94" comment="" totalsRowShown="0">
  <autoFilter ref="E73:I94"/>
  <tableColumns count="5">
    <tableColumn id="1" name="Które ograniczyć?"/>
    <tableColumn id="2" name="Docelowa kwota"/>
    <tableColumn id="3" name="Oszczędność / rok"/>
    <tableColumn id="4" name="Kiedy to zrobię?"/>
    <tableColumn id="5" name="Komentarz jak to zrobić i kiedy?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akoszczedzacpieniadze.pl/" TargetMode="Externa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table" Target="../tables/table3.xml" /><Relationship Id="rId5" Type="http://schemas.openxmlformats.org/officeDocument/2006/relationships/table" Target="../tables/table4.xml" /><Relationship Id="rId6" Type="http://schemas.openxmlformats.org/officeDocument/2006/relationships/table" Target="../tables/table5.xml" /><Relationship Id="rId7" Type="http://schemas.openxmlformats.org/officeDocument/2006/relationships/table" Target="../tables/table6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43.140625" style="1" customWidth="1"/>
    <col min="2" max="2" width="15.8515625" style="1" bestFit="1" customWidth="1"/>
    <col min="3" max="3" width="15.00390625" style="1" customWidth="1"/>
    <col min="4" max="4" width="9.140625" style="1" customWidth="1"/>
    <col min="5" max="5" width="13.140625" style="1" customWidth="1"/>
    <col min="6" max="6" width="12.57421875" style="1" customWidth="1"/>
    <col min="7" max="8" width="12.28125" style="1" customWidth="1"/>
    <col min="9" max="9" width="44.421875" style="1" customWidth="1"/>
    <col min="10" max="10" width="14.421875" style="1" customWidth="1"/>
    <col min="11" max="16384" width="9.140625" style="1" customWidth="1"/>
  </cols>
  <sheetData>
    <row r="1" ht="23.25">
      <c r="A1" s="5" t="s">
        <v>117</v>
      </c>
    </row>
    <row r="3" spans="1:3" ht="152.25" customHeight="1">
      <c r="A3" s="24" t="s">
        <v>84</v>
      </c>
      <c r="B3" s="24"/>
      <c r="C3" s="24"/>
    </row>
    <row r="5" spans="1:2" ht="15">
      <c r="A5" s="21" t="s">
        <v>82</v>
      </c>
      <c r="B5" s="20" t="s">
        <v>83</v>
      </c>
    </row>
    <row r="6" spans="1:2" ht="15">
      <c r="A6" s="21" t="s">
        <v>85</v>
      </c>
      <c r="B6" s="20" t="s">
        <v>86</v>
      </c>
    </row>
    <row r="8" ht="18.75">
      <c r="A8" s="16" t="s">
        <v>0</v>
      </c>
    </row>
    <row r="10" spans="1:3" ht="30">
      <c r="A10" s="1" t="s">
        <v>5</v>
      </c>
      <c r="B10" s="2" t="s">
        <v>48</v>
      </c>
      <c r="C10" s="1" t="s">
        <v>10</v>
      </c>
    </row>
    <row r="11" spans="1:3" ht="15">
      <c r="A11" s="1" t="s">
        <v>3</v>
      </c>
      <c r="B11" s="3">
        <f>'Przychody i koszty'!$C11*12</f>
        <v>0</v>
      </c>
      <c r="C11" s="4">
        <v>0</v>
      </c>
    </row>
    <row r="12" spans="1:3" ht="15">
      <c r="A12" s="1" t="s">
        <v>2</v>
      </c>
      <c r="B12" s="3">
        <f>'Przychody i koszty'!$C12*12</f>
        <v>0</v>
      </c>
      <c r="C12" s="4">
        <v>0</v>
      </c>
    </row>
    <row r="13" spans="1:3" ht="15">
      <c r="A13" s="1" t="s">
        <v>1</v>
      </c>
      <c r="B13" s="3">
        <f>'Przychody i koszty'!$C13*12</f>
        <v>1153.68</v>
      </c>
      <c r="C13" s="22">
        <v>96.14</v>
      </c>
    </row>
    <row r="14" spans="1:3" ht="15">
      <c r="A14" s="1" t="s">
        <v>4</v>
      </c>
      <c r="B14" s="3">
        <f>'Przychody i koszty'!$C14*12</f>
        <v>0</v>
      </c>
      <c r="C14" s="22">
        <v>0</v>
      </c>
    </row>
    <row r="15" spans="1:3" ht="15">
      <c r="A15" s="1" t="s">
        <v>99</v>
      </c>
      <c r="B15" s="3">
        <f>'Przychody i koszty'!$C15*12</f>
        <v>28800</v>
      </c>
      <c r="C15" s="22">
        <v>2400</v>
      </c>
    </row>
    <row r="16" spans="1:3" ht="15">
      <c r="A16" s="1" t="s">
        <v>41</v>
      </c>
      <c r="B16" s="3">
        <f>'Przychody i koszty'!$C16*12</f>
        <v>219.36</v>
      </c>
      <c r="C16" s="22">
        <v>18.28</v>
      </c>
    </row>
    <row r="17" spans="1:3" ht="15">
      <c r="A17" s="1" t="s">
        <v>69</v>
      </c>
      <c r="B17" s="3">
        <f>'Przychody i koszty'!$C17*12</f>
        <v>0</v>
      </c>
      <c r="C17" s="4"/>
    </row>
    <row r="18" spans="2:3" ht="15">
      <c r="B18" s="3">
        <f>'Przychody i koszty'!$C18*12</f>
        <v>0</v>
      </c>
      <c r="C18" s="4"/>
    </row>
    <row r="20" spans="2:3" ht="15">
      <c r="B20" s="12" t="s">
        <v>66</v>
      </c>
      <c r="C20" s="12" t="s">
        <v>67</v>
      </c>
    </row>
    <row r="21" spans="1:3" ht="15">
      <c r="A21" s="6" t="s">
        <v>14</v>
      </c>
      <c r="B21" s="7">
        <f>SUM('Przychody i koszty'!$B$11:$B$18)</f>
        <v>30173.04</v>
      </c>
      <c r="C21" s="7">
        <f>SUM('Przychody i koszty'!$C$11:$C$18)</f>
        <v>2514.42</v>
      </c>
    </row>
    <row r="23" spans="1:3" ht="15">
      <c r="A23" s="1" t="s">
        <v>6</v>
      </c>
      <c r="B23" s="1" t="s">
        <v>7</v>
      </c>
      <c r="C23" s="1" t="s">
        <v>8</v>
      </c>
    </row>
    <row r="24" spans="1:3" ht="15">
      <c r="A24" s="1" t="s">
        <v>11</v>
      </c>
      <c r="B24" s="4">
        <v>0</v>
      </c>
      <c r="C24" s="3">
        <f>'Przychody i koszty'!$B24/12</f>
        <v>0</v>
      </c>
    </row>
    <row r="25" spans="1:3" ht="15">
      <c r="A25" s="1" t="s">
        <v>12</v>
      </c>
      <c r="B25" s="4">
        <v>0</v>
      </c>
      <c r="C25" s="3">
        <f>'Przychody i koszty'!$B25/12</f>
        <v>0</v>
      </c>
    </row>
    <row r="26" spans="2:3" ht="15">
      <c r="B26" s="4"/>
      <c r="C26" s="3"/>
    </row>
    <row r="28" spans="2:3" ht="15">
      <c r="B28" s="12" t="s">
        <v>66</v>
      </c>
      <c r="C28" s="12" t="s">
        <v>67</v>
      </c>
    </row>
    <row r="29" spans="1:3" ht="15">
      <c r="A29" s="6" t="s">
        <v>13</v>
      </c>
      <c r="B29" s="7">
        <f>SUM('Przychody i koszty'!$B$24:$B$26)</f>
        <v>0</v>
      </c>
      <c r="C29" s="7">
        <f>SUM('Przychody i koszty'!$C$24:$C$26)</f>
        <v>0</v>
      </c>
    </row>
    <row r="31" spans="1:3" ht="15">
      <c r="A31" s="8" t="s">
        <v>15</v>
      </c>
      <c r="B31" s="7">
        <f>C21*12+B29</f>
        <v>30173.04</v>
      </c>
      <c r="C31" s="7">
        <f>C21+C29</f>
        <v>2514.42</v>
      </c>
    </row>
    <row r="33" spans="1:5" s="17" customFormat="1" ht="18.75">
      <c r="A33" s="16" t="s">
        <v>71</v>
      </c>
      <c r="E33" s="16" t="s">
        <v>70</v>
      </c>
    </row>
    <row r="35" spans="1:9" ht="30">
      <c r="A35" s="1" t="s">
        <v>9</v>
      </c>
      <c r="B35" s="2" t="s">
        <v>48</v>
      </c>
      <c r="C35" s="1" t="s">
        <v>10</v>
      </c>
      <c r="E35" s="2" t="s">
        <v>59</v>
      </c>
      <c r="F35" s="2" t="s">
        <v>56</v>
      </c>
      <c r="G35" s="2" t="s">
        <v>57</v>
      </c>
      <c r="H35" s="2" t="s">
        <v>68</v>
      </c>
      <c r="I35" s="2" t="s">
        <v>58</v>
      </c>
    </row>
    <row r="36" spans="1:9" ht="15">
      <c r="A36" s="1" t="s">
        <v>100</v>
      </c>
      <c r="B36" s="3">
        <f>'Przychody i koszty'!$C36*12</f>
        <v>1289.6399999999999</v>
      </c>
      <c r="C36" s="4">
        <v>107.47</v>
      </c>
      <c r="E36" s="3"/>
      <c r="F36" s="3"/>
      <c r="G36" s="3"/>
      <c r="H36" s="3"/>
      <c r="I36" s="2"/>
    </row>
    <row r="37" spans="1:9" ht="15">
      <c r="A37" s="1" t="s">
        <v>101</v>
      </c>
      <c r="B37" s="3">
        <f>'Przychody i koszty'!$C37*12</f>
        <v>62580</v>
      </c>
      <c r="C37" s="4">
        <v>5215</v>
      </c>
      <c r="E37" s="3"/>
      <c r="F37" s="3"/>
      <c r="G37" s="3"/>
      <c r="H37" s="3"/>
      <c r="I37" s="2"/>
    </row>
    <row r="38" spans="1:9" ht="15">
      <c r="A38" s="1" t="s">
        <v>102</v>
      </c>
      <c r="B38" s="3">
        <f>'Przychody i koszty'!$C38*12</f>
        <v>7624.92</v>
      </c>
      <c r="C38" s="4">
        <v>635.41</v>
      </c>
      <c r="E38" s="3"/>
      <c r="F38" s="3"/>
      <c r="G38" s="3"/>
      <c r="H38" s="3"/>
      <c r="I38" s="2"/>
    </row>
    <row r="39" spans="1:9" ht="15">
      <c r="A39" s="1" t="s">
        <v>103</v>
      </c>
      <c r="B39" s="3">
        <f>'Przychody i koszty'!$C39*12</f>
        <v>11982.84</v>
      </c>
      <c r="C39" s="4">
        <v>998.57</v>
      </c>
      <c r="E39" s="3"/>
      <c r="F39" s="3"/>
      <c r="G39" s="3"/>
      <c r="H39" s="3"/>
      <c r="I39" s="2"/>
    </row>
    <row r="40" spans="1:9" ht="30">
      <c r="A40" s="1" t="s">
        <v>104</v>
      </c>
      <c r="B40" s="3">
        <f>'Przychody i koszty'!$C40*12</f>
        <v>900</v>
      </c>
      <c r="C40" s="4">
        <v>75</v>
      </c>
      <c r="E40" s="3" t="s">
        <v>49</v>
      </c>
      <c r="F40" s="3">
        <v>40</v>
      </c>
      <c r="G40" s="3">
        <f>'Przychody i koszty'!$C40-'Przychody i koszty'!$F40</f>
        <v>35</v>
      </c>
      <c r="H40" s="23">
        <v>41470</v>
      </c>
      <c r="I40" s="2" t="s">
        <v>87</v>
      </c>
    </row>
    <row r="41" spans="1:9" ht="45">
      <c r="A41" s="1" t="s">
        <v>20</v>
      </c>
      <c r="B41" s="3">
        <f>'Przychody i koszty'!$C41*12</f>
        <v>1679.88</v>
      </c>
      <c r="C41" s="4">
        <v>139.99</v>
      </c>
      <c r="E41" s="3" t="s">
        <v>49</v>
      </c>
      <c r="F41" s="3">
        <v>80</v>
      </c>
      <c r="G41" s="3">
        <f>'Przychody i koszty'!$C41-'Przychody i koszty'!$F41</f>
        <v>59.99000000000001</v>
      </c>
      <c r="H41" s="23">
        <v>41578</v>
      </c>
      <c r="I41" s="2" t="s">
        <v>88</v>
      </c>
    </row>
    <row r="42" spans="1:9" ht="30">
      <c r="A42" s="1" t="s">
        <v>105</v>
      </c>
      <c r="B42" s="3">
        <f>'Przychody i koszty'!$C42*12</f>
        <v>1440</v>
      </c>
      <c r="C42" s="4">
        <v>120</v>
      </c>
      <c r="E42" s="3"/>
      <c r="F42" s="3"/>
      <c r="G42" s="3"/>
      <c r="H42" s="23">
        <v>41162</v>
      </c>
      <c r="I42" s="2" t="s">
        <v>89</v>
      </c>
    </row>
    <row r="43" spans="1:9" ht="30">
      <c r="A43" s="1" t="s">
        <v>106</v>
      </c>
      <c r="B43" s="3">
        <f>'Przychody i koszty'!$C43*12</f>
        <v>1800</v>
      </c>
      <c r="C43" s="4">
        <v>150</v>
      </c>
      <c r="E43" s="3" t="s">
        <v>49</v>
      </c>
      <c r="F43" s="3">
        <v>120</v>
      </c>
      <c r="G43" s="3">
        <f>'Przychody i koszty'!$C43-'Przychody i koszty'!$F43</f>
        <v>30</v>
      </c>
      <c r="H43" s="23">
        <v>41182</v>
      </c>
      <c r="I43" s="2" t="s">
        <v>90</v>
      </c>
    </row>
    <row r="44" spans="1:9" ht="15">
      <c r="A44" s="1" t="s">
        <v>23</v>
      </c>
      <c r="B44" s="3">
        <f>'Przychody i koszty'!$C44*12</f>
        <v>130.8</v>
      </c>
      <c r="C44" s="4">
        <v>10.9</v>
      </c>
      <c r="E44" s="3" t="s">
        <v>49</v>
      </c>
      <c r="F44" s="3">
        <v>0</v>
      </c>
      <c r="G44" s="3">
        <f>'Przychody i koszty'!$C44-'Przychody i koszty'!$F44</f>
        <v>10.9</v>
      </c>
      <c r="H44" s="23">
        <v>41274</v>
      </c>
      <c r="I44" s="2" t="s">
        <v>91</v>
      </c>
    </row>
    <row r="45" spans="1:9" ht="15">
      <c r="A45" s="1" t="s">
        <v>24</v>
      </c>
      <c r="B45" s="3">
        <f>'Przychody i koszty'!$C45*12</f>
        <v>121.80000000000001</v>
      </c>
      <c r="C45" s="4">
        <v>10.15</v>
      </c>
      <c r="E45" s="3" t="s">
        <v>49</v>
      </c>
      <c r="F45" s="3">
        <v>0</v>
      </c>
      <c r="G45" s="3">
        <f>'Przychody i koszty'!$C45-'Przychody i koszty'!$F45</f>
        <v>10.15</v>
      </c>
      <c r="H45" s="23">
        <v>41274</v>
      </c>
      <c r="I45" s="2" t="s">
        <v>91</v>
      </c>
    </row>
    <row r="46" spans="1:9" ht="30">
      <c r="A46" s="1" t="s">
        <v>107</v>
      </c>
      <c r="B46" s="3">
        <f>'Przychody i koszty'!$C46*12</f>
        <v>1200</v>
      </c>
      <c r="C46" s="4">
        <v>100</v>
      </c>
      <c r="E46" s="3" t="s">
        <v>49</v>
      </c>
      <c r="F46" s="3"/>
      <c r="G46" s="3"/>
      <c r="H46" s="3"/>
      <c r="I46" s="2" t="s">
        <v>92</v>
      </c>
    </row>
    <row r="47" spans="1:9" ht="30">
      <c r="A47" s="1" t="s">
        <v>21</v>
      </c>
      <c r="B47" s="3">
        <f>'Przychody i koszty'!$C47*12</f>
        <v>2225.52</v>
      </c>
      <c r="C47" s="4">
        <v>185.46</v>
      </c>
      <c r="E47" s="3" t="s">
        <v>49</v>
      </c>
      <c r="F47" s="3">
        <v>120</v>
      </c>
      <c r="G47" s="3">
        <f>'Przychody i koszty'!$C47-'Przychody i koszty'!$F47</f>
        <v>65.46000000000001</v>
      </c>
      <c r="H47" s="23">
        <v>41182</v>
      </c>
      <c r="I47" s="2" t="s">
        <v>93</v>
      </c>
    </row>
    <row r="48" spans="1:9" ht="15">
      <c r="A48" s="1" t="s">
        <v>17</v>
      </c>
      <c r="B48" s="3">
        <f>'Przychody i koszty'!$C48*12</f>
        <v>299.88</v>
      </c>
      <c r="C48" s="4">
        <v>24.99</v>
      </c>
      <c r="E48" s="3"/>
      <c r="F48" s="3"/>
      <c r="G48" s="3"/>
      <c r="H48" s="3"/>
      <c r="I48" s="2"/>
    </row>
    <row r="49" spans="1:9" ht="30">
      <c r="A49" s="1" t="s">
        <v>18</v>
      </c>
      <c r="B49" s="3">
        <f>'Przychody i koszty'!$C49*12</f>
        <v>222</v>
      </c>
      <c r="C49" s="4">
        <f>8+4+6.5</f>
        <v>18.5</v>
      </c>
      <c r="E49" s="3" t="s">
        <v>49</v>
      </c>
      <c r="F49" s="3">
        <v>0</v>
      </c>
      <c r="G49" s="3">
        <f>'Przychody i koszty'!$C49-'Przychody i koszty'!$F49</f>
        <v>18.5</v>
      </c>
      <c r="H49" s="23">
        <v>41152</v>
      </c>
      <c r="I49" s="2" t="s">
        <v>94</v>
      </c>
    </row>
    <row r="50" spans="1:9" ht="15">
      <c r="A50" s="1" t="s">
        <v>19</v>
      </c>
      <c r="B50" s="3">
        <f>'Przychody i koszty'!$C50*12</f>
        <v>0</v>
      </c>
      <c r="C50" s="4">
        <v>0</v>
      </c>
      <c r="E50" s="3"/>
      <c r="F50" s="3"/>
      <c r="G50" s="3"/>
      <c r="H50" s="3"/>
      <c r="I50" s="2"/>
    </row>
    <row r="51" spans="1:9" ht="30">
      <c r="A51" s="1" t="s">
        <v>22</v>
      </c>
      <c r="B51" s="3">
        <f>'Przychody i koszty'!$C51*12</f>
        <v>25596</v>
      </c>
      <c r="C51" s="4">
        <v>2133</v>
      </c>
      <c r="E51" s="3" t="s">
        <v>49</v>
      </c>
      <c r="F51" s="3">
        <v>1800</v>
      </c>
      <c r="G51" s="3">
        <f>'Przychody i koszty'!$C51-'Przychody i koszty'!$F51</f>
        <v>333</v>
      </c>
      <c r="H51" s="23">
        <v>41213</v>
      </c>
      <c r="I51" s="2" t="s">
        <v>95</v>
      </c>
    </row>
    <row r="52" spans="1:9" ht="15">
      <c r="A52" s="1" t="s">
        <v>27</v>
      </c>
      <c r="B52" s="3">
        <f>'Przychody i koszty'!$C52*12</f>
        <v>2292</v>
      </c>
      <c r="C52" s="4">
        <v>191</v>
      </c>
      <c r="E52" s="3"/>
      <c r="F52" s="3"/>
      <c r="G52" s="3"/>
      <c r="H52" s="3"/>
      <c r="I52" s="2"/>
    </row>
    <row r="53" spans="1:9" ht="15">
      <c r="A53" s="1" t="s">
        <v>28</v>
      </c>
      <c r="B53" s="3">
        <f>'Przychody i koszty'!$C53*12</f>
        <v>1200</v>
      </c>
      <c r="C53" s="4">
        <v>100</v>
      </c>
      <c r="E53" s="3"/>
      <c r="F53" s="3"/>
      <c r="G53" s="3"/>
      <c r="H53" s="3"/>
      <c r="I53" s="2"/>
    </row>
    <row r="54" spans="1:9" ht="15">
      <c r="A54" s="1" t="s">
        <v>108</v>
      </c>
      <c r="B54" s="3">
        <f>'Przychody i koszty'!$C54*12</f>
        <v>3240</v>
      </c>
      <c r="C54" s="4">
        <v>270</v>
      </c>
      <c r="E54" s="3" t="s">
        <v>49</v>
      </c>
      <c r="F54" s="3"/>
      <c r="G54" s="3"/>
      <c r="H54" s="23">
        <v>41305</v>
      </c>
      <c r="I54" s="2" t="s">
        <v>96</v>
      </c>
    </row>
    <row r="55" spans="1:9" ht="15">
      <c r="A55" s="1" t="s">
        <v>109</v>
      </c>
      <c r="B55" s="3">
        <f>'Przychody i koszty'!$C55*12</f>
        <v>144</v>
      </c>
      <c r="C55" s="4">
        <v>12</v>
      </c>
      <c r="E55" s="3" t="s">
        <v>49</v>
      </c>
      <c r="F55" s="3"/>
      <c r="G55" s="3"/>
      <c r="H55" s="23">
        <v>41305</v>
      </c>
      <c r="I55" s="2" t="s">
        <v>96</v>
      </c>
    </row>
    <row r="56" spans="1:9" ht="30">
      <c r="A56" s="1" t="s">
        <v>31</v>
      </c>
      <c r="B56" s="3">
        <f>'Przychody i koszty'!$C56*12</f>
        <v>4164</v>
      </c>
      <c r="C56" s="4">
        <v>347</v>
      </c>
      <c r="E56" s="3" t="s">
        <v>49</v>
      </c>
      <c r="F56" s="3">
        <v>300</v>
      </c>
      <c r="G56" s="3">
        <f>'Przychody i koszty'!$C56-'Przychody i koszty'!$F56</f>
        <v>47</v>
      </c>
      <c r="H56" s="23">
        <v>41639</v>
      </c>
      <c r="I56" s="2" t="s">
        <v>98</v>
      </c>
    </row>
    <row r="57" spans="1:9" ht="15">
      <c r="A57" s="1" t="s">
        <v>35</v>
      </c>
      <c r="B57" s="3">
        <f>'Przychody i koszty'!$C57*12</f>
        <v>180</v>
      </c>
      <c r="C57" s="4">
        <v>15</v>
      </c>
      <c r="E57" s="3"/>
      <c r="F57" s="3"/>
      <c r="G57" s="3"/>
      <c r="H57" s="3"/>
      <c r="I57" s="2"/>
    </row>
    <row r="58" spans="1:9" ht="30">
      <c r="A58" s="1" t="s">
        <v>26</v>
      </c>
      <c r="B58" s="3">
        <f>'Przychody i koszty'!$C58*12</f>
        <v>174</v>
      </c>
      <c r="C58" s="4">
        <v>14.5</v>
      </c>
      <c r="E58" s="3" t="s">
        <v>49</v>
      </c>
      <c r="F58" s="3">
        <v>6</v>
      </c>
      <c r="G58" s="3">
        <f>'Przychody i koszty'!$C58-'Przychody i koszty'!$F58</f>
        <v>8.5</v>
      </c>
      <c r="H58" s="3"/>
      <c r="I58" s="2" t="s">
        <v>60</v>
      </c>
    </row>
    <row r="59" spans="1:9" ht="15">
      <c r="A59" s="1" t="s">
        <v>33</v>
      </c>
      <c r="B59" s="3">
        <f>'Przychody i koszty'!$C59*12</f>
        <v>1404</v>
      </c>
      <c r="C59" s="4">
        <v>117</v>
      </c>
      <c r="E59" s="3" t="s">
        <v>49</v>
      </c>
      <c r="F59" s="3">
        <v>60</v>
      </c>
      <c r="G59" s="3">
        <f>'Przychody i koszty'!$C59-'Przychody i koszty'!$F59</f>
        <v>57</v>
      </c>
      <c r="H59" s="3"/>
      <c r="I59" s="2" t="s">
        <v>61</v>
      </c>
    </row>
    <row r="60" spans="1:9" ht="15">
      <c r="A60" s="1" t="s">
        <v>34</v>
      </c>
      <c r="B60" s="3">
        <f>'Przychody i koszty'!$C60*12</f>
        <v>336</v>
      </c>
      <c r="C60" s="4">
        <v>28</v>
      </c>
      <c r="E60" s="3"/>
      <c r="F60" s="3"/>
      <c r="G60" s="3"/>
      <c r="H60" s="3"/>
      <c r="I60" s="2"/>
    </row>
    <row r="61" spans="1:9" ht="15">
      <c r="A61" s="1" t="s">
        <v>38</v>
      </c>
      <c r="B61" s="3">
        <f>'Przychody i koszty'!$C61*12</f>
        <v>1200</v>
      </c>
      <c r="C61" s="4">
        <v>100</v>
      </c>
      <c r="E61" s="3"/>
      <c r="F61" s="3"/>
      <c r="G61" s="3"/>
      <c r="H61" s="3"/>
      <c r="I61" s="2"/>
    </row>
    <row r="62" spans="1:9" ht="15">
      <c r="A62" s="1" t="s">
        <v>55</v>
      </c>
      <c r="B62" s="3">
        <f>'Przychody i koszty'!$C62*12</f>
        <v>540</v>
      </c>
      <c r="C62" s="4">
        <v>45</v>
      </c>
      <c r="E62" s="3"/>
      <c r="F62" s="3"/>
      <c r="G62" s="3"/>
      <c r="H62" s="3"/>
      <c r="I62" s="2"/>
    </row>
    <row r="63" spans="1:9" ht="15">
      <c r="A63" s="1" t="s">
        <v>42</v>
      </c>
      <c r="B63" s="3">
        <f>'Przychody i koszty'!$C63*12</f>
        <v>480</v>
      </c>
      <c r="C63" s="4">
        <v>40</v>
      </c>
      <c r="E63" s="3"/>
      <c r="F63" s="3"/>
      <c r="G63" s="3"/>
      <c r="H63" s="3"/>
      <c r="I63" s="2"/>
    </row>
    <row r="64" spans="1:9" ht="15">
      <c r="A64" s="1" t="s">
        <v>53</v>
      </c>
      <c r="B64" s="3">
        <f>'Przychody i koszty'!$C64*12</f>
        <v>240</v>
      </c>
      <c r="C64" s="4">
        <v>20</v>
      </c>
      <c r="E64" s="3"/>
      <c r="F64" s="3"/>
      <c r="G64" s="3"/>
      <c r="H64" s="3"/>
      <c r="I64" s="2"/>
    </row>
    <row r="65" spans="1:9" ht="15">
      <c r="A65" s="1" t="s">
        <v>116</v>
      </c>
      <c r="B65" s="3">
        <f>'Przychody i koszty'!$C65*12</f>
        <v>1200</v>
      </c>
      <c r="C65" s="4">
        <v>100</v>
      </c>
      <c r="E65" s="3"/>
      <c r="F65" s="3"/>
      <c r="G65" s="3"/>
      <c r="H65" s="3"/>
      <c r="I65" s="2"/>
    </row>
    <row r="66" spans="1:9" ht="15">
      <c r="A66" s="1" t="s">
        <v>51</v>
      </c>
      <c r="B66" s="3">
        <f>'Przychody i koszty'!$C66*12</f>
        <v>2664</v>
      </c>
      <c r="C66" s="4">
        <v>222</v>
      </c>
      <c r="E66" s="3"/>
      <c r="F66" s="3"/>
      <c r="G66" s="3"/>
      <c r="H66" s="3"/>
      <c r="I66" s="2"/>
    </row>
    <row r="68" spans="2:3" ht="15">
      <c r="B68" s="12" t="s">
        <v>66</v>
      </c>
      <c r="C68" s="12" t="s">
        <v>67</v>
      </c>
    </row>
    <row r="69" spans="1:9" ht="15">
      <c r="A69" s="6" t="s">
        <v>78</v>
      </c>
      <c r="B69" s="7">
        <f>SUM('Przychody i koszty'!$B$36:$B$66)</f>
        <v>138551.28000000003</v>
      </c>
      <c r="C69" s="7">
        <f>SUM('Przychody i koszty'!$C$36:$C$66)</f>
        <v>11545.939999999999</v>
      </c>
      <c r="E69" s="3"/>
      <c r="F69" s="6" t="s">
        <v>65</v>
      </c>
      <c r="G69" s="7">
        <f>SUM('Przychody i koszty'!$G$36:$G$66)</f>
        <v>675.5</v>
      </c>
      <c r="H69" s="7"/>
      <c r="I69" s="1" t="s">
        <v>62</v>
      </c>
    </row>
    <row r="71" spans="1:5" s="17" customFormat="1" ht="18.75">
      <c r="A71" s="16" t="s">
        <v>72</v>
      </c>
      <c r="E71" s="16" t="s">
        <v>70</v>
      </c>
    </row>
    <row r="73" spans="1:9" ht="30">
      <c r="A73" s="1" t="s">
        <v>16</v>
      </c>
      <c r="B73" s="1" t="s">
        <v>7</v>
      </c>
      <c r="C73" s="1" t="s">
        <v>8</v>
      </c>
      <c r="E73" s="2" t="s">
        <v>59</v>
      </c>
      <c r="F73" s="2" t="s">
        <v>56</v>
      </c>
      <c r="G73" s="2" t="s">
        <v>76</v>
      </c>
      <c r="H73" s="2" t="s">
        <v>68</v>
      </c>
      <c r="I73" s="2" t="s">
        <v>58</v>
      </c>
    </row>
    <row r="74" spans="1:9" ht="15">
      <c r="A74" s="1" t="s">
        <v>110</v>
      </c>
      <c r="B74" s="4">
        <v>250</v>
      </c>
      <c r="C74" s="3">
        <f>'Przychody i koszty'!$B74/12</f>
        <v>20.833333333333332</v>
      </c>
      <c r="E74" s="2"/>
      <c r="F74" s="2"/>
      <c r="G74" s="2"/>
      <c r="H74" s="2"/>
      <c r="I74" s="2"/>
    </row>
    <row r="75" spans="1:9" ht="15">
      <c r="A75" s="1" t="s">
        <v>111</v>
      </c>
      <c r="B75" s="4">
        <v>300</v>
      </c>
      <c r="C75" s="3">
        <f>'Przychody i koszty'!$B75/12</f>
        <v>25</v>
      </c>
      <c r="E75" s="2"/>
      <c r="F75" s="2"/>
      <c r="G75" s="2"/>
      <c r="H75" s="2"/>
      <c r="I75" s="2"/>
    </row>
    <row r="76" spans="1:9" ht="15">
      <c r="A76" s="1" t="s">
        <v>73</v>
      </c>
      <c r="B76" s="4">
        <v>2000</v>
      </c>
      <c r="C76" s="3">
        <f>'Przychody i koszty'!$B76/12</f>
        <v>166.66666666666666</v>
      </c>
      <c r="E76" s="2"/>
      <c r="F76" s="2"/>
      <c r="G76" s="2"/>
      <c r="H76" s="2"/>
      <c r="I76" s="2"/>
    </row>
    <row r="77" spans="1:9" ht="15">
      <c r="A77" s="1" t="s">
        <v>25</v>
      </c>
      <c r="B77" s="4">
        <v>600</v>
      </c>
      <c r="C77" s="3">
        <f>'Przychody i koszty'!$B77/12</f>
        <v>50</v>
      </c>
      <c r="E77" s="2"/>
      <c r="F77" s="2"/>
      <c r="G77" s="2"/>
      <c r="H77" s="2"/>
      <c r="I77" s="2"/>
    </row>
    <row r="78" spans="1:9" ht="30">
      <c r="A78" s="1" t="s">
        <v>112</v>
      </c>
      <c r="B78" s="4">
        <v>1479</v>
      </c>
      <c r="C78" s="3">
        <f>'Przychody i koszty'!$B78/12</f>
        <v>123.25</v>
      </c>
      <c r="E78" s="15" t="s">
        <v>49</v>
      </c>
      <c r="F78" s="15"/>
      <c r="G78" s="15"/>
      <c r="H78" s="23">
        <v>41305</v>
      </c>
      <c r="I78" s="2" t="s">
        <v>97</v>
      </c>
    </row>
    <row r="79" spans="1:9" ht="15">
      <c r="A79" s="1" t="s">
        <v>113</v>
      </c>
      <c r="B79" s="4">
        <f>186+104+1200</f>
        <v>1490</v>
      </c>
      <c r="C79" s="3">
        <f>'Przychody i koszty'!$B79/12</f>
        <v>124.16666666666667</v>
      </c>
      <c r="E79" s="15" t="s">
        <v>49</v>
      </c>
      <c r="F79" s="15"/>
      <c r="G79" s="15"/>
      <c r="H79" s="23">
        <v>41305</v>
      </c>
      <c r="I79" s="2" t="s">
        <v>96</v>
      </c>
    </row>
    <row r="80" spans="1:9" ht="15">
      <c r="A80" s="1" t="s">
        <v>29</v>
      </c>
      <c r="B80" s="4">
        <v>3300</v>
      </c>
      <c r="C80" s="3">
        <f>'Przychody i koszty'!$B80/12</f>
        <v>275</v>
      </c>
      <c r="E80" s="2" t="s">
        <v>49</v>
      </c>
      <c r="F80" s="2"/>
      <c r="G80" s="2"/>
      <c r="H80" s="2"/>
      <c r="I80" s="2" t="s">
        <v>77</v>
      </c>
    </row>
    <row r="81" spans="1:9" ht="15">
      <c r="A81" s="1" t="s">
        <v>30</v>
      </c>
      <c r="B81" s="4">
        <v>1092.32</v>
      </c>
      <c r="C81" s="3">
        <f>'Przychody i koszty'!$B81/12</f>
        <v>91.02666666666666</v>
      </c>
      <c r="E81" s="2"/>
      <c r="F81" s="2"/>
      <c r="G81" s="2"/>
      <c r="H81" s="2"/>
      <c r="I81" s="2"/>
    </row>
    <row r="82" spans="1:9" ht="15">
      <c r="A82" s="1" t="s">
        <v>32</v>
      </c>
      <c r="B82" s="4">
        <v>500</v>
      </c>
      <c r="C82" s="3">
        <f>'Przychody i koszty'!$B82/12</f>
        <v>41.666666666666664</v>
      </c>
      <c r="E82" s="2"/>
      <c r="F82" s="2"/>
      <c r="G82" s="2"/>
      <c r="H82" s="2"/>
      <c r="I82" s="2"/>
    </row>
    <row r="83" spans="1:9" ht="30">
      <c r="A83" s="1" t="s">
        <v>36</v>
      </c>
      <c r="B83" s="4">
        <v>1200</v>
      </c>
      <c r="C83" s="3">
        <f>'Przychody i koszty'!$B83/12</f>
        <v>100</v>
      </c>
      <c r="E83" s="2" t="s">
        <v>49</v>
      </c>
      <c r="F83" s="2"/>
      <c r="G83" s="2"/>
      <c r="H83" s="2"/>
      <c r="I83" s="2" t="s">
        <v>74</v>
      </c>
    </row>
    <row r="84" spans="1:9" ht="15">
      <c r="A84" s="1" t="s">
        <v>37</v>
      </c>
      <c r="B84" s="4">
        <v>1500</v>
      </c>
      <c r="C84" s="3">
        <f>'Przychody i koszty'!$B84/12</f>
        <v>125</v>
      </c>
      <c r="E84" s="2" t="s">
        <v>49</v>
      </c>
      <c r="F84" s="15">
        <v>1000</v>
      </c>
      <c r="G84" s="15">
        <f>'Przychody i koszty'!$B84-'Przychody i koszty'!$F84</f>
        <v>500</v>
      </c>
      <c r="H84" s="2"/>
      <c r="I84" s="2" t="s">
        <v>75</v>
      </c>
    </row>
    <row r="85" spans="1:9" ht="15">
      <c r="A85" s="1" t="s">
        <v>39</v>
      </c>
      <c r="B85" s="4">
        <v>3750</v>
      </c>
      <c r="C85" s="3">
        <f>'Przychody i koszty'!$B85/12</f>
        <v>312.5</v>
      </c>
      <c r="E85" s="2"/>
      <c r="F85" s="2"/>
      <c r="G85" s="2"/>
      <c r="H85" s="2"/>
      <c r="I85" s="2"/>
    </row>
    <row r="86" spans="1:9" ht="15">
      <c r="A86" s="1" t="s">
        <v>40</v>
      </c>
      <c r="B86" s="4">
        <f>204</f>
        <v>204</v>
      </c>
      <c r="C86" s="3">
        <f>'Przychody i koszty'!$B86/12</f>
        <v>17</v>
      </c>
      <c r="E86" s="2"/>
      <c r="F86" s="2"/>
      <c r="G86" s="2"/>
      <c r="H86" s="2"/>
      <c r="I86" s="2"/>
    </row>
    <row r="87" spans="1:9" ht="15">
      <c r="A87" s="1" t="s">
        <v>64</v>
      </c>
      <c r="B87" s="4">
        <v>2000</v>
      </c>
      <c r="C87" s="3">
        <f>'Przychody i koszty'!$B87/12</f>
        <v>166.66666666666666</v>
      </c>
      <c r="E87" s="2"/>
      <c r="F87" s="2"/>
      <c r="G87" s="2"/>
      <c r="H87" s="2"/>
      <c r="I87" s="2"/>
    </row>
    <row r="88" spans="1:9" ht="15">
      <c r="A88" s="1" t="s">
        <v>45</v>
      </c>
      <c r="B88" s="4">
        <v>10300</v>
      </c>
      <c r="C88" s="3">
        <f>'Przychody i koszty'!$B88/12</f>
        <v>858.3333333333334</v>
      </c>
      <c r="E88" s="2"/>
      <c r="F88" s="2"/>
      <c r="G88" s="2"/>
      <c r="H88" s="2"/>
      <c r="I88" s="2"/>
    </row>
    <row r="89" spans="1:9" ht="15">
      <c r="A89" s="1" t="s">
        <v>50</v>
      </c>
      <c r="B89" s="4">
        <f>300+500</f>
        <v>800</v>
      </c>
      <c r="C89" s="3">
        <f>'Przychody i koszty'!$B89/12</f>
        <v>66.66666666666667</v>
      </c>
      <c r="E89" s="2"/>
      <c r="F89" s="2"/>
      <c r="G89" s="2"/>
      <c r="H89" s="2"/>
      <c r="I89" s="2"/>
    </row>
    <row r="90" spans="1:9" ht="15">
      <c r="A90" s="1" t="s">
        <v>52</v>
      </c>
      <c r="B90" s="4">
        <v>100</v>
      </c>
      <c r="C90" s="3">
        <f>'Przychody i koszty'!$B90/12</f>
        <v>8.333333333333334</v>
      </c>
      <c r="E90" s="2"/>
      <c r="F90" s="2"/>
      <c r="G90" s="2"/>
      <c r="H90" s="2"/>
      <c r="I90" s="2"/>
    </row>
    <row r="91" spans="1:9" ht="15">
      <c r="A91" s="1" t="s">
        <v>54</v>
      </c>
      <c r="B91" s="4">
        <v>100</v>
      </c>
      <c r="C91" s="3">
        <f>'Przychody i koszty'!$B91/12</f>
        <v>8.333333333333334</v>
      </c>
      <c r="E91" s="2"/>
      <c r="F91" s="2"/>
      <c r="G91" s="2"/>
      <c r="H91" s="2"/>
      <c r="I91" s="2"/>
    </row>
    <row r="92" spans="1:9" ht="15">
      <c r="A92" s="1" t="s">
        <v>114</v>
      </c>
      <c r="B92" s="4">
        <v>720</v>
      </c>
      <c r="C92" s="3">
        <f>'Przychody i koszty'!$B92/12</f>
        <v>60</v>
      </c>
      <c r="E92" s="2"/>
      <c r="F92" s="2"/>
      <c r="G92" s="2"/>
      <c r="H92" s="2"/>
      <c r="I92" s="2"/>
    </row>
    <row r="93" spans="1:9" ht="15">
      <c r="A93" s="1" t="s">
        <v>115</v>
      </c>
      <c r="B93" s="4">
        <v>720</v>
      </c>
      <c r="C93" s="3">
        <f>'Przychody i koszty'!$B93/12</f>
        <v>60</v>
      </c>
      <c r="E93" s="2"/>
      <c r="F93" s="2"/>
      <c r="G93" s="2"/>
      <c r="H93" s="2"/>
      <c r="I93" s="2"/>
    </row>
    <row r="94" spans="1:9" ht="15">
      <c r="A94" s="1" t="s">
        <v>63</v>
      </c>
      <c r="B94" s="4">
        <v>5000</v>
      </c>
      <c r="C94" s="3">
        <f>'Przychody i koszty'!$B94/12</f>
        <v>416.6666666666667</v>
      </c>
      <c r="E94" s="2"/>
      <c r="F94" s="2"/>
      <c r="G94" s="2"/>
      <c r="H94" s="2"/>
      <c r="I94" s="2"/>
    </row>
    <row r="96" spans="2:3" ht="15">
      <c r="B96" s="12" t="s">
        <v>66</v>
      </c>
      <c r="C96" s="12" t="s">
        <v>67</v>
      </c>
    </row>
    <row r="97" spans="1:9" ht="15">
      <c r="A97" s="6" t="s">
        <v>43</v>
      </c>
      <c r="B97" s="7">
        <f>SUM('Przychody i koszty'!$B$74:$B$94)</f>
        <v>37405.32</v>
      </c>
      <c r="C97" s="7">
        <f>SUM('Przychody i koszty'!$C$74:$C$94)</f>
        <v>3117.11</v>
      </c>
      <c r="F97" s="6" t="s">
        <v>118</v>
      </c>
      <c r="G97" s="7">
        <f>SUM('Przychody i koszty'!$G$74:$G$94)</f>
        <v>500</v>
      </c>
      <c r="H97" s="7"/>
      <c r="I97" s="1" t="s">
        <v>119</v>
      </c>
    </row>
    <row r="99" spans="1:3" ht="15">
      <c r="A99" s="8" t="s">
        <v>44</v>
      </c>
      <c r="B99" s="7">
        <f>C69*12+B97</f>
        <v>175956.59999999998</v>
      </c>
      <c r="C99" s="7">
        <f>C69+C97</f>
        <v>14663.05</v>
      </c>
    </row>
    <row r="100" spans="2:3" ht="15">
      <c r="B100" s="7"/>
      <c r="C100" s="7"/>
    </row>
    <row r="101" spans="1:3" ht="23.25">
      <c r="A101" s="5" t="s">
        <v>79</v>
      </c>
      <c r="B101" s="7"/>
      <c r="C101" s="7"/>
    </row>
    <row r="102" spans="2:3" ht="15">
      <c r="B102" s="7"/>
      <c r="C102" s="7"/>
    </row>
    <row r="103" spans="2:3" ht="15">
      <c r="B103" s="12" t="s">
        <v>66</v>
      </c>
      <c r="C103" s="12" t="s">
        <v>67</v>
      </c>
    </row>
    <row r="104" spans="1:3" ht="21">
      <c r="A104" s="9" t="s">
        <v>80</v>
      </c>
      <c r="B104" s="19">
        <f>B31</f>
        <v>30173.04</v>
      </c>
      <c r="C104" s="19">
        <f>C31</f>
        <v>2514.42</v>
      </c>
    </row>
    <row r="105" spans="1:3" ht="21">
      <c r="A105" s="9" t="s">
        <v>81</v>
      </c>
      <c r="B105" s="19">
        <f>B99</f>
        <v>175956.59999999998</v>
      </c>
      <c r="C105" s="19">
        <f>C99</f>
        <v>14663.05</v>
      </c>
    </row>
    <row r="107" spans="1:3" ht="21">
      <c r="A107" s="18" t="s">
        <v>46</v>
      </c>
      <c r="B107" s="10">
        <f>B31-B99</f>
        <v>-145783.55999999997</v>
      </c>
      <c r="C107" s="10">
        <f>C31-C99</f>
        <v>-12148.63</v>
      </c>
    </row>
    <row r="108" spans="1:3" ht="15">
      <c r="A108" s="11"/>
      <c r="B108" s="12" t="s">
        <v>66</v>
      </c>
      <c r="C108" s="12" t="s">
        <v>67</v>
      </c>
    </row>
    <row r="109" spans="2:3" ht="21">
      <c r="B109" s="13"/>
      <c r="C109" s="13"/>
    </row>
    <row r="110" spans="1:3" ht="21">
      <c r="A110" s="9" t="s">
        <v>47</v>
      </c>
      <c r="B110" s="13"/>
      <c r="C110" s="14">
        <f>IF(C107&gt;0,C107/C31,0)</f>
        <v>0</v>
      </c>
    </row>
  </sheetData>
  <sheetProtection/>
  <mergeCells count="1">
    <mergeCell ref="A3:C3"/>
  </mergeCells>
  <hyperlinks>
    <hyperlink ref="B5" r:id="rId1" display="http://jakoszczedzacpieniadze.pl"/>
  </hyperlinks>
  <printOptions/>
  <pageMargins left="0.7" right="0.7" top="0.75" bottom="0.75" header="0.3" footer="0.3"/>
  <pageSetup orientation="portrait" paperSize="9" r:id="rId8"/>
  <tableParts>
    <tablePart r:id="rId3"/>
    <tablePart r:id="rId7"/>
    <tablePart r:id="rId5"/>
    <tablePart r:id="rId2"/>
    <tablePart r:id="rId4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dcs.pl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Szafrański</dc:creator>
  <cp:keywords/>
  <dc:description/>
  <cp:lastModifiedBy>Michał Szafrański</cp:lastModifiedBy>
  <dcterms:created xsi:type="dcterms:W3CDTF">2012-07-28T10:05:53Z</dcterms:created>
  <dcterms:modified xsi:type="dcterms:W3CDTF">2012-08-20T21:53:21Z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