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Kalkulator kosztu czasu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<sst xmlns="http://schemas.openxmlformats.org/spreadsheetml/2006/main" count="37" uniqueCount="36">
  <si>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Zapraszam na mój blog:</t>
  </si>
  <si>
    <t>http://jakoszczedzacpieniadze.pl</t>
  </si>
  <si>
    <t>Zapraszam na Facebooka:</t>
  </si>
  <si>
    <t>https://www.facebook.com/JakOszczedzacPieniadze</t>
  </si>
  <si>
    <t>Dane do obliczeń</t>
  </si>
  <si>
    <t>Twoje zarobki miesięczne "na rękę" (netto):</t>
  </si>
  <si>
    <t>Ten arkusz umożliwi Ci policzenie ile kosztuje Twój czas. Uzupełnij żółte pola i przekonaj się ile kosztują Cię dziennie rutynowe czynności i ile czasu przeznaczasz na nie co rok.
Arkusz umożliwia wyliczenie kosztu czasu według jednej z dwóch metod prezentowanych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</si>
  <si>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Ilość godzin pracy dziennie:</t>
  </si>
  <si>
    <t>Ilość dni tygodnia przez które pracujesz:</t>
  </si>
  <si>
    <t>Ilość pracujących tygodni w roku (wlicz płatne urlopy):</t>
  </si>
  <si>
    <t>Liczba przepracowanych godzin rocznie:</t>
  </si>
  <si>
    <t>Metoda 1: Twoje zarobki na godzinę</t>
  </si>
  <si>
    <t>Twoje zarobki "na rękę" rocznie:</t>
  </si>
  <si>
    <t>Ile zarabiasz na godzinę:</t>
  </si>
  <si>
    <t>Metoda 2: Koszt każdej Twojej godziny</t>
  </si>
  <si>
    <t>Średni koszt Twojej godziny:</t>
  </si>
  <si>
    <t>Ilość godzin w roku:</t>
  </si>
  <si>
    <t>Rok zwykły</t>
  </si>
  <si>
    <t>Rok przestępny</t>
  </si>
  <si>
    <t>Koszt i wymiar Twojego czasu</t>
  </si>
  <si>
    <t>Czynność</t>
  </si>
  <si>
    <t>Czas trwania dziennie [minuty]</t>
  </si>
  <si>
    <t>Spisywanie wydatków</t>
  </si>
  <si>
    <t>Oglądanie telewizji</t>
  </si>
  <si>
    <t>Zmywanie naczyń</t>
  </si>
  <si>
    <t>Przygotowywanie obiadu</t>
  </si>
  <si>
    <t>Przeglądanie Internetu</t>
  </si>
  <si>
    <t>Liczba godzin rocznie</t>
  </si>
  <si>
    <t>Liczba minut rocznie</t>
  </si>
  <si>
    <t>Liczba dni rocznie</t>
  </si>
  <si>
    <t>Ile kosztuje Cię wykonywanie codziennych czynności i ile zabiera czasu rocznie</t>
  </si>
  <si>
    <t>Utracone zarobki (Metoda 1)</t>
  </si>
  <si>
    <t>Koszt jednostkowy (Metoda 2)</t>
  </si>
  <si>
    <t>Koszt roczny (Metoda 2)</t>
  </si>
  <si>
    <t>Policz ile zarabiasz na godzinę i ile kosztuje Twój czas</t>
  </si>
  <si>
    <t>Kalkulator: Koszt czasu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</si>
</sst>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39" fillId="0" borderId="0" xfId="0" applyNumberFormat="1" applyFont="1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4" fillId="0" borderId="0" xfId="52" applyFont="1" applyAlignment="1">
      <alignment/>
    </xf>
    <xf numFmtId="0" fontId="45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6" fontId="0" fillId="33" borderId="11" xfId="0" applyNumberFormat="1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6" fontId="0" fillId="0" borderId="0" xfId="0" applyNumberFormat="1" applyFill="1" applyBorder="1" applyAlignment="1">
      <alignment vertical="top"/>
    </xf>
    <xf numFmtId="0" fontId="39" fillId="0" borderId="0" xfId="0" applyFont="1" applyBorder="1" applyAlignment="1">
      <alignment horizontal="right" vertical="top" wrapText="1"/>
    </xf>
    <xf numFmtId="6" fontId="39" fillId="0" borderId="0" xfId="0" applyNumberFormat="1" applyFont="1" applyFill="1" applyBorder="1" applyAlignment="1">
      <alignment vertical="top"/>
    </xf>
    <xf numFmtId="0" fontId="45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0" fontId="43" fillId="0" borderId="0" xfId="0" applyFont="1" applyAlignment="1">
      <alignment horizontal="right" vertical="top"/>
    </xf>
    <xf numFmtId="8" fontId="4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3" fontId="0" fillId="33" borderId="0" xfId="0" applyNumberFormat="1" applyFill="1" applyAlignment="1">
      <alignment vertical="top"/>
    </xf>
    <xf numFmtId="8" fontId="39" fillId="0" borderId="0" xfId="0" applyNumberFormat="1" applyFont="1" applyAlignment="1">
      <alignment vertical="top"/>
    </xf>
    <xf numFmtId="0" fontId="45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35:E46" comment="" totalsRowShown="0">
  <autoFilter ref="B35:E46"/>
  <tableColumns count="4">
    <tableColumn id="1" name="Czynność"/>
    <tableColumn id="2" name="Czas trwania dziennie [minuty]"/>
    <tableColumn id="3" name="Koszt jednostkowy (Metoda 2)"/>
    <tableColumn id="4" name="Utracone zarobki (Metoda 1)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35:K46" comment="" totalsRowShown="0">
  <autoFilter ref="G35:K46"/>
  <tableColumns count="5">
    <tableColumn id="1" name="Liczba minut rocznie"/>
    <tableColumn id="2" name="Liczba godzin rocznie"/>
    <tableColumn id="3" name="Liczba dni rocznie"/>
    <tableColumn id="4" name="Koszt roczny (Metoda 2)"/>
    <tableColumn id="5" name="Utracone zarobki (Metoda 1)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27:D28" comment="" totalsRowShown="0">
  <tableColumns count="2">
    <tableColumn id="1" name="Rok zwykły"/>
    <tableColumn id="2" name="Rok przestępn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showGridLines="0" tabSelected="1" zoomScalePageLayoutView="0" workbookViewId="0" topLeftCell="A1">
      <selection activeCell="E1" sqref="E1"/>
    </sheetView>
  </sheetViews>
  <sheetFormatPr defaultColWidth="9.140625" defaultRowHeight="15" outlineLevelCol="1"/>
  <cols>
    <col min="1" max="1" width="2.7109375" style="1" customWidth="1"/>
    <col min="2" max="2" width="34.421875" style="1" customWidth="1"/>
    <col min="3" max="3" width="15.00390625" style="1" customWidth="1"/>
    <col min="4" max="4" width="16.57421875" style="1" customWidth="1" outlineLevel="1"/>
    <col min="5" max="5" width="15.00390625" style="1" customWidth="1" outlineLevel="1"/>
    <col min="6" max="6" width="5.421875" style="1" customWidth="1" outlineLevel="1"/>
    <col min="7" max="7" width="15.00390625" style="1" customWidth="1" outlineLevel="1"/>
    <col min="8" max="11" width="15.00390625" style="1" customWidth="1"/>
    <col min="12" max="16384" width="9.140625" style="1" customWidth="1"/>
  </cols>
  <sheetData>
    <row r="1" ht="23.25">
      <c r="B1" s="4" t="s">
        <v>35</v>
      </c>
    </row>
    <row r="2" ht="18.75">
      <c r="B2" s="8" t="s">
        <v>34</v>
      </c>
    </row>
    <row r="4" spans="2:5" ht="150.75" customHeight="1">
      <c r="B4" s="31" t="s">
        <v>6</v>
      </c>
      <c r="C4" s="31"/>
      <c r="D4" s="31"/>
      <c r="E4" s="31"/>
    </row>
    <row r="6" spans="2:3" ht="15">
      <c r="B6" s="10" t="s">
        <v>0</v>
      </c>
      <c r="C6" s="9" t="s">
        <v>1</v>
      </c>
    </row>
    <row r="7" spans="2:3" ht="15">
      <c r="B7" s="10" t="s">
        <v>2</v>
      </c>
      <c r="C7" s="9" t="s">
        <v>3</v>
      </c>
    </row>
    <row r="9" ht="21">
      <c r="B9" s="7" t="s">
        <v>4</v>
      </c>
    </row>
    <row r="11" spans="2:3" ht="30">
      <c r="B11" s="16" t="s">
        <v>5</v>
      </c>
      <c r="C11" s="17">
        <v>4000</v>
      </c>
    </row>
    <row r="12" spans="2:3" ht="15">
      <c r="B12" s="14"/>
      <c r="C12" s="20"/>
    </row>
    <row r="13" spans="2:3" ht="15">
      <c r="B13" s="21" t="s">
        <v>12</v>
      </c>
      <c r="C13" s="22">
        <f>C11*12</f>
        <v>48000</v>
      </c>
    </row>
    <row r="14" ht="15">
      <c r="B14" s="12"/>
    </row>
    <row r="15" spans="2:4" ht="15">
      <c r="B15" s="16" t="s">
        <v>7</v>
      </c>
      <c r="C15" s="18">
        <v>8</v>
      </c>
      <c r="D15" s="23"/>
    </row>
    <row r="16" spans="2:3" ht="30">
      <c r="B16" s="15" t="s">
        <v>8</v>
      </c>
      <c r="C16" s="19">
        <v>5</v>
      </c>
    </row>
    <row r="17" spans="2:3" ht="30">
      <c r="B17" s="15" t="s">
        <v>9</v>
      </c>
      <c r="C17" s="19">
        <f>252/5</f>
        <v>50.4</v>
      </c>
    </row>
    <row r="18" ht="15">
      <c r="B18" s="12"/>
    </row>
    <row r="19" spans="2:3" ht="15">
      <c r="B19" s="13" t="s">
        <v>10</v>
      </c>
      <c r="C19" s="11">
        <f>C15*C16*C17</f>
        <v>2016</v>
      </c>
    </row>
    <row r="21" ht="21">
      <c r="B21" s="7" t="s">
        <v>11</v>
      </c>
    </row>
    <row r="23" spans="2:3" ht="18.75">
      <c r="B23" s="25" t="s">
        <v>13</v>
      </c>
      <c r="C23" s="26">
        <f>C13/C19</f>
        <v>23.80952380952381</v>
      </c>
    </row>
    <row r="25" ht="21">
      <c r="B25" s="7" t="s">
        <v>14</v>
      </c>
    </row>
    <row r="27" spans="3:4" ht="15">
      <c r="C27" s="1" t="s">
        <v>17</v>
      </c>
      <c r="D27" s="1" t="s">
        <v>18</v>
      </c>
    </row>
    <row r="28" spans="2:4" ht="15">
      <c r="B28" s="5" t="s">
        <v>16</v>
      </c>
      <c r="C28" s="1">
        <f>24*365</f>
        <v>8760</v>
      </c>
      <c r="D28" s="1">
        <f>24*366</f>
        <v>8784</v>
      </c>
    </row>
    <row r="30" spans="2:4" ht="18.75">
      <c r="B30" s="25" t="s">
        <v>15</v>
      </c>
      <c r="C30" s="26">
        <f>C13/C28</f>
        <v>5.47945205479452</v>
      </c>
      <c r="D30" s="26">
        <f>C13/D28</f>
        <v>5.46448087431694</v>
      </c>
    </row>
    <row r="32" ht="21">
      <c r="B32" s="7" t="s">
        <v>19</v>
      </c>
    </row>
    <row r="33" ht="15">
      <c r="B33" s="23" t="s">
        <v>30</v>
      </c>
    </row>
    <row r="35" spans="2:11" ht="45">
      <c r="B35" s="1" t="s">
        <v>20</v>
      </c>
      <c r="C35" s="2" t="s">
        <v>21</v>
      </c>
      <c r="D35" s="2" t="s">
        <v>32</v>
      </c>
      <c r="E35" s="2" t="s">
        <v>31</v>
      </c>
      <c r="G35" s="2" t="s">
        <v>28</v>
      </c>
      <c r="H35" s="2" t="s">
        <v>27</v>
      </c>
      <c r="I35" s="2" t="s">
        <v>29</v>
      </c>
      <c r="J35" s="2" t="s">
        <v>33</v>
      </c>
      <c r="K35" s="2" t="s">
        <v>31</v>
      </c>
    </row>
    <row r="36" spans="2:11" ht="15">
      <c r="B36" s="1" t="s">
        <v>22</v>
      </c>
      <c r="C36" s="29">
        <v>10</v>
      </c>
      <c r="D36" s="30">
        <f>C36/60*$C$30</f>
        <v>0.91324200913242</v>
      </c>
      <c r="E36" s="24">
        <f>C36/60*$C$23</f>
        <v>3.9682539682539684</v>
      </c>
      <c r="G36" s="27">
        <f aca="true" t="shared" si="0" ref="G36:G46">C36*365</f>
        <v>3650</v>
      </c>
      <c r="H36" s="28">
        <f aca="true" t="shared" si="1" ref="H36:H46">G36/60</f>
        <v>60.833333333333336</v>
      </c>
      <c r="I36" s="28">
        <f>H36/24</f>
        <v>2.5347222222222223</v>
      </c>
      <c r="J36" s="6">
        <f>'Kalkulator kosztu czasu'!$H36*$C$30</f>
        <v>333.3333333333333</v>
      </c>
      <c r="K36" s="3">
        <f>'Kalkulator kosztu czasu'!$H36*$C$23</f>
        <v>1448.4126984126985</v>
      </c>
    </row>
    <row r="37" spans="2:11" ht="15">
      <c r="B37" s="1" t="s">
        <v>24</v>
      </c>
      <c r="C37" s="29">
        <v>30</v>
      </c>
      <c r="D37" s="30">
        <f>C37/60*$C$30</f>
        <v>2.73972602739726</v>
      </c>
      <c r="E37" s="24">
        <f>C37/60*$C$23</f>
        <v>11.904761904761905</v>
      </c>
      <c r="G37" s="27">
        <f t="shared" si="0"/>
        <v>10950</v>
      </c>
      <c r="H37" s="28">
        <f t="shared" si="1"/>
        <v>182.5</v>
      </c>
      <c r="I37" s="28">
        <f aca="true" t="shared" si="2" ref="I37:I46">H37/24</f>
        <v>7.604166666666667</v>
      </c>
      <c r="J37" s="6">
        <f>'Kalkulator kosztu czasu'!$H37*$C$30</f>
        <v>1000</v>
      </c>
      <c r="K37" s="3">
        <f>'Kalkulator kosztu czasu'!$H37*$C$23</f>
        <v>4345.238095238095</v>
      </c>
    </row>
    <row r="38" spans="2:11" ht="15">
      <c r="B38" s="1" t="s">
        <v>25</v>
      </c>
      <c r="C38" s="29">
        <v>60</v>
      </c>
      <c r="D38" s="30">
        <f>C38/60*$C$30</f>
        <v>5.47945205479452</v>
      </c>
      <c r="E38" s="24">
        <f>C38/60*$C$23</f>
        <v>23.80952380952381</v>
      </c>
      <c r="G38" s="27">
        <f t="shared" si="0"/>
        <v>21900</v>
      </c>
      <c r="H38" s="28">
        <f t="shared" si="1"/>
        <v>365</v>
      </c>
      <c r="I38" s="28">
        <f t="shared" si="2"/>
        <v>15.208333333333334</v>
      </c>
      <c r="J38" s="6">
        <f>'Kalkulator kosztu czasu'!$H38*$C$30</f>
        <v>2000</v>
      </c>
      <c r="K38" s="3">
        <f>'Kalkulator kosztu czasu'!$H38*$C$23</f>
        <v>8690.47619047619</v>
      </c>
    </row>
    <row r="39" spans="2:11" ht="15">
      <c r="B39" s="1" t="s">
        <v>26</v>
      </c>
      <c r="C39" s="29">
        <v>90</v>
      </c>
      <c r="D39" s="30">
        <f>C39/60*$C$30</f>
        <v>8.21917808219178</v>
      </c>
      <c r="E39" s="24">
        <f>C39/60*$C$23</f>
        <v>35.714285714285715</v>
      </c>
      <c r="G39" s="27">
        <f t="shared" si="0"/>
        <v>32850</v>
      </c>
      <c r="H39" s="28">
        <f t="shared" si="1"/>
        <v>547.5</v>
      </c>
      <c r="I39" s="28">
        <f t="shared" si="2"/>
        <v>22.8125</v>
      </c>
      <c r="J39" s="6">
        <f>'Kalkulator kosztu czasu'!$H39*$C$30</f>
        <v>3000</v>
      </c>
      <c r="K39" s="3">
        <f>'Kalkulator kosztu czasu'!$H39*$C$23</f>
        <v>13035.714285714286</v>
      </c>
    </row>
    <row r="40" spans="2:11" ht="15">
      <c r="B40" s="1" t="s">
        <v>23</v>
      </c>
      <c r="C40" s="29">
        <v>120</v>
      </c>
      <c r="D40" s="30">
        <f>C40/60*$C$30</f>
        <v>10.95890410958904</v>
      </c>
      <c r="E40" s="24">
        <f>C40/60*$C$23</f>
        <v>47.61904761904762</v>
      </c>
      <c r="G40" s="27">
        <f t="shared" si="0"/>
        <v>43800</v>
      </c>
      <c r="H40" s="28">
        <f t="shared" si="1"/>
        <v>730</v>
      </c>
      <c r="I40" s="28">
        <f t="shared" si="2"/>
        <v>30.416666666666668</v>
      </c>
      <c r="J40" s="6">
        <f>'Kalkulator kosztu czasu'!$H40*$C$30</f>
        <v>4000</v>
      </c>
      <c r="K40" s="3">
        <f>'Kalkulator kosztu czasu'!$H40*$C$23</f>
        <v>17380.95238095238</v>
      </c>
    </row>
    <row r="41" spans="3:11" ht="15">
      <c r="C41" s="29"/>
      <c r="D41" s="30">
        <f aca="true" t="shared" si="3" ref="D41:D46">C41/60*$C$30</f>
        <v>0</v>
      </c>
      <c r="E41" s="24">
        <f aca="true" t="shared" si="4" ref="E41:E46">C41/60*$C$23</f>
        <v>0</v>
      </c>
      <c r="G41" s="27">
        <f t="shared" si="0"/>
        <v>0</v>
      </c>
      <c r="H41" s="28">
        <f t="shared" si="1"/>
        <v>0</v>
      </c>
      <c r="I41" s="28">
        <f t="shared" si="2"/>
        <v>0</v>
      </c>
      <c r="J41" s="6">
        <f>'Kalkulator kosztu czasu'!$H41*$C$30</f>
        <v>0</v>
      </c>
      <c r="K41" s="3">
        <f>'Kalkulator kosztu czasu'!$H41*$C$23</f>
        <v>0</v>
      </c>
    </row>
    <row r="42" spans="3:11" ht="15">
      <c r="C42" s="29"/>
      <c r="D42" s="30">
        <f t="shared" si="3"/>
        <v>0</v>
      </c>
      <c r="E42" s="24">
        <f t="shared" si="4"/>
        <v>0</v>
      </c>
      <c r="G42" s="27">
        <f t="shared" si="0"/>
        <v>0</v>
      </c>
      <c r="H42" s="28">
        <f t="shared" si="1"/>
        <v>0</v>
      </c>
      <c r="I42" s="28">
        <f t="shared" si="2"/>
        <v>0</v>
      </c>
      <c r="J42" s="6">
        <f>'Kalkulator kosztu czasu'!$H42*$C$30</f>
        <v>0</v>
      </c>
      <c r="K42" s="3">
        <f>'Kalkulator kosztu czasu'!$H42*$C$23</f>
        <v>0</v>
      </c>
    </row>
    <row r="43" spans="3:11" ht="15">
      <c r="C43" s="29"/>
      <c r="D43" s="30">
        <f t="shared" si="3"/>
        <v>0</v>
      </c>
      <c r="E43" s="24">
        <f t="shared" si="4"/>
        <v>0</v>
      </c>
      <c r="G43" s="27">
        <f t="shared" si="0"/>
        <v>0</v>
      </c>
      <c r="H43" s="28">
        <f t="shared" si="1"/>
        <v>0</v>
      </c>
      <c r="I43" s="28">
        <f t="shared" si="2"/>
        <v>0</v>
      </c>
      <c r="J43" s="6">
        <f>'Kalkulator kosztu czasu'!$H43*$C$30</f>
        <v>0</v>
      </c>
      <c r="K43" s="3">
        <f>'Kalkulator kosztu czasu'!$H43*$C$23</f>
        <v>0</v>
      </c>
    </row>
    <row r="44" spans="3:11" ht="15">
      <c r="C44" s="29"/>
      <c r="D44" s="30">
        <f t="shared" si="3"/>
        <v>0</v>
      </c>
      <c r="E44" s="24">
        <f t="shared" si="4"/>
        <v>0</v>
      </c>
      <c r="G44" s="27">
        <f t="shared" si="0"/>
        <v>0</v>
      </c>
      <c r="H44" s="28">
        <f t="shared" si="1"/>
        <v>0</v>
      </c>
      <c r="I44" s="28">
        <f t="shared" si="2"/>
        <v>0</v>
      </c>
      <c r="J44" s="6">
        <f>'Kalkulator kosztu czasu'!$H44*$C$30</f>
        <v>0</v>
      </c>
      <c r="K44" s="3">
        <f>'Kalkulator kosztu czasu'!$H44*$C$23</f>
        <v>0</v>
      </c>
    </row>
    <row r="45" spans="3:11" ht="15">
      <c r="C45" s="29"/>
      <c r="D45" s="30">
        <f t="shared" si="3"/>
        <v>0</v>
      </c>
      <c r="E45" s="24">
        <f t="shared" si="4"/>
        <v>0</v>
      </c>
      <c r="G45" s="27">
        <f t="shared" si="0"/>
        <v>0</v>
      </c>
      <c r="H45" s="28">
        <f t="shared" si="1"/>
        <v>0</v>
      </c>
      <c r="I45" s="28">
        <f t="shared" si="2"/>
        <v>0</v>
      </c>
      <c r="J45" s="6">
        <f>'Kalkulator kosztu czasu'!$H45*$C$30</f>
        <v>0</v>
      </c>
      <c r="K45" s="3">
        <f>'Kalkulator kosztu czasu'!$H45*$C$23</f>
        <v>0</v>
      </c>
    </row>
    <row r="46" spans="3:11" ht="15">
      <c r="C46" s="29"/>
      <c r="D46" s="30">
        <f t="shared" si="3"/>
        <v>0</v>
      </c>
      <c r="E46" s="24">
        <f t="shared" si="4"/>
        <v>0</v>
      </c>
      <c r="G46" s="27">
        <f t="shared" si="0"/>
        <v>0</v>
      </c>
      <c r="H46" s="28">
        <f t="shared" si="1"/>
        <v>0</v>
      </c>
      <c r="I46" s="28">
        <f t="shared" si="2"/>
        <v>0</v>
      </c>
      <c r="J46" s="6">
        <f>'Kalkulator kosztu czasu'!$H46*$C$30</f>
        <v>0</v>
      </c>
      <c r="K46" s="3">
        <f>'Kalkulator kosztu czasu'!$H46*$C$23</f>
        <v>0</v>
      </c>
    </row>
  </sheetData>
  <sheetProtection/>
  <mergeCells count="1">
    <mergeCell ref="B4:E4"/>
  </mergeCells>
  <hyperlinks>
    <hyperlink ref="C6" r:id="rId1" display="http://jakoszczedzacpieniadze.pl"/>
  </hyperlinks>
  <printOptions/>
  <pageMargins left="0.7" right="0.7" top="0.75" bottom="0.75" header="0.3" footer="0.3"/>
  <pageSetup orientation="portrait" paperSize="9" r:id="rId5"/>
  <tableParts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2012-07-28T10:05:53Z</dcterms:created>
  <dcterms:modified xsi:type="dcterms:W3CDTF">2012-09-20T22:27:09Z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