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ropbox\! Desktop\2013-02-09 - Blog - Nadpłacanie kredytu\FINAL\"/>
    </mc:Choice>
  </mc:AlternateContent>
  <bookViews>
    <workbookView xWindow="120" yWindow="120" windowWidth="24915" windowHeight="11865"/>
  </bookViews>
  <sheets>
    <sheet name="Harmonogram kredytu bez nadpłat" sheetId="4" r:id="rId1"/>
    <sheet name="Harmonogram z jedną nadpłatą" sheetId="11" r:id="rId2"/>
    <sheet name="Harmonogram z nadpłatą potem" sheetId="12" r:id="rId3"/>
    <sheet name="Harmonogram z nadpłacaniem 1000" sheetId="9" r:id="rId4"/>
    <sheet name="Lokata roczna" sheetId="6" r:id="rId5"/>
    <sheet name="X zł odkładane na ROR" sheetId="8" r:id="rId6"/>
  </sheets>
  <calcPr calcId="152511"/>
</workbook>
</file>

<file path=xl/calcChain.xml><?xml version="1.0" encoding="utf-8"?>
<calcChain xmlns="http://schemas.openxmlformats.org/spreadsheetml/2006/main">
  <c r="F18" i="9" l="1"/>
  <c r="F17" i="9"/>
  <c r="G17" i="9"/>
  <c r="E17" i="9"/>
  <c r="G18" i="12"/>
  <c r="E18" i="12"/>
  <c r="F17" i="12"/>
  <c r="G17" i="12"/>
  <c r="E17" i="12"/>
  <c r="E17" i="11"/>
  <c r="G22" i="4"/>
  <c r="G21" i="4"/>
  <c r="G17" i="11"/>
  <c r="F17" i="11"/>
  <c r="D44" i="4" l="1"/>
  <c r="D36" i="4"/>
  <c r="D35" i="4"/>
  <c r="D40" i="12" l="1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C18" i="12"/>
  <c r="B18" i="12" s="1"/>
  <c r="D17" i="12"/>
  <c r="B17" i="12"/>
  <c r="K16" i="12"/>
  <c r="I16" i="12"/>
  <c r="C8" i="12"/>
  <c r="C5" i="12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C18" i="11"/>
  <c r="C19" i="11" s="1"/>
  <c r="D17" i="11"/>
  <c r="B17" i="11"/>
  <c r="K16" i="11"/>
  <c r="I16" i="11"/>
  <c r="C8" i="11"/>
  <c r="C5" i="11"/>
  <c r="D36" i="9"/>
  <c r="D37" i="9"/>
  <c r="D38" i="9"/>
  <c r="D39" i="9"/>
  <c r="D40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C18" i="9"/>
  <c r="C19" i="9" s="1"/>
  <c r="D17" i="9"/>
  <c r="B17" i="9"/>
  <c r="K16" i="9"/>
  <c r="I16" i="9"/>
  <c r="C8" i="9"/>
  <c r="C5" i="9"/>
  <c r="C8" i="8"/>
  <c r="C4" i="8"/>
  <c r="D7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K20" i="4"/>
  <c r="D42" i="4"/>
  <c r="D43" i="4"/>
  <c r="D41" i="4"/>
  <c r="D40" i="4"/>
  <c r="D39" i="4"/>
  <c r="D38" i="4"/>
  <c r="D37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C22" i="4"/>
  <c r="D21" i="4"/>
  <c r="B21" i="4"/>
  <c r="I20" i="4"/>
  <c r="C12" i="4"/>
  <c r="C9" i="4"/>
  <c r="E21" i="4" l="1"/>
  <c r="E7" i="6"/>
  <c r="F7" i="6" s="1"/>
  <c r="C19" i="12"/>
  <c r="C20" i="11"/>
  <c r="B19" i="11"/>
  <c r="B18" i="11"/>
  <c r="C20" i="9"/>
  <c r="B19" i="9"/>
  <c r="I17" i="9"/>
  <c r="B18" i="9"/>
  <c r="C10" i="8"/>
  <c r="G7" i="6"/>
  <c r="H7" i="6" s="1"/>
  <c r="C23" i="4"/>
  <c r="B22" i="4"/>
  <c r="G18" i="9" l="1"/>
  <c r="E18" i="9"/>
  <c r="D8" i="6"/>
  <c r="E8" i="6" s="1"/>
  <c r="I7" i="6"/>
  <c r="B19" i="12"/>
  <c r="C20" i="12"/>
  <c r="I17" i="12"/>
  <c r="K17" i="12"/>
  <c r="K17" i="11"/>
  <c r="C21" i="11"/>
  <c r="B20" i="11"/>
  <c r="C21" i="9"/>
  <c r="B20" i="9"/>
  <c r="K17" i="9"/>
  <c r="C11" i="8"/>
  <c r="C13" i="8" s="1"/>
  <c r="F8" i="6"/>
  <c r="G8" i="6" s="1"/>
  <c r="H8" i="6" s="1"/>
  <c r="C24" i="4"/>
  <c r="B23" i="4"/>
  <c r="K18" i="9" l="1"/>
  <c r="I18" i="9"/>
  <c r="D9" i="6"/>
  <c r="E9" i="6" s="1"/>
  <c r="I8" i="6"/>
  <c r="B20" i="12"/>
  <c r="C21" i="12"/>
  <c r="C22" i="11"/>
  <c r="B21" i="11"/>
  <c r="C22" i="9"/>
  <c r="B21" i="9"/>
  <c r="C25" i="4"/>
  <c r="B24" i="4"/>
  <c r="E19" i="9" l="1"/>
  <c r="K19" i="9" s="1"/>
  <c r="G19" i="9"/>
  <c r="B21" i="12"/>
  <c r="C22" i="12"/>
  <c r="K18" i="12"/>
  <c r="C23" i="11"/>
  <c r="B22" i="11"/>
  <c r="C23" i="9"/>
  <c r="B22" i="9"/>
  <c r="F9" i="6"/>
  <c r="G9" i="6" s="1"/>
  <c r="H9" i="6" s="1"/>
  <c r="C26" i="4"/>
  <c r="B25" i="4"/>
  <c r="F19" i="9" l="1"/>
  <c r="I19" i="9" s="1"/>
  <c r="E20" i="9" s="1"/>
  <c r="G20" i="9"/>
  <c r="D10" i="6"/>
  <c r="I9" i="6"/>
  <c r="B22" i="12"/>
  <c r="C23" i="12"/>
  <c r="C24" i="11"/>
  <c r="B23" i="11"/>
  <c r="C24" i="9"/>
  <c r="B23" i="9"/>
  <c r="E10" i="6"/>
  <c r="C27" i="4"/>
  <c r="B26" i="4"/>
  <c r="F20" i="9" l="1"/>
  <c r="I20" i="9" s="1"/>
  <c r="B23" i="12"/>
  <c r="C24" i="12"/>
  <c r="C25" i="11"/>
  <c r="B24" i="11"/>
  <c r="C25" i="9"/>
  <c r="B24" i="9"/>
  <c r="K20" i="9"/>
  <c r="F10" i="6"/>
  <c r="G10" i="6" s="1"/>
  <c r="H10" i="6" s="1"/>
  <c r="B27" i="4"/>
  <c r="C28" i="4"/>
  <c r="E21" i="9" l="1"/>
  <c r="K21" i="9" s="1"/>
  <c r="G21" i="9"/>
  <c r="D11" i="6"/>
  <c r="I10" i="6"/>
  <c r="B24" i="12"/>
  <c r="C25" i="12"/>
  <c r="C26" i="11"/>
  <c r="B25" i="11"/>
  <c r="C26" i="9"/>
  <c r="B25" i="9"/>
  <c r="E11" i="6"/>
  <c r="C29" i="4"/>
  <c r="B28" i="4"/>
  <c r="F21" i="9" l="1"/>
  <c r="I21" i="9" s="1"/>
  <c r="E22" i="9" s="1"/>
  <c r="G22" i="9"/>
  <c r="B25" i="12"/>
  <c r="C26" i="12"/>
  <c r="C27" i="11"/>
  <c r="B26" i="11"/>
  <c r="C27" i="9"/>
  <c r="B26" i="9"/>
  <c r="F11" i="6"/>
  <c r="G11" i="6" s="1"/>
  <c r="H11" i="6" s="1"/>
  <c r="B29" i="4"/>
  <c r="C30" i="4"/>
  <c r="F22" i="9" l="1"/>
  <c r="I22" i="9" s="1"/>
  <c r="K22" i="9"/>
  <c r="D12" i="6"/>
  <c r="I11" i="6"/>
  <c r="B26" i="12"/>
  <c r="C27" i="12"/>
  <c r="C28" i="11"/>
  <c r="B27" i="11"/>
  <c r="C28" i="9"/>
  <c r="B27" i="9"/>
  <c r="E12" i="6"/>
  <c r="C31" i="4"/>
  <c r="B30" i="4"/>
  <c r="E23" i="9" l="1"/>
  <c r="K23" i="9" s="1"/>
  <c r="G23" i="9"/>
  <c r="B27" i="12"/>
  <c r="C28" i="12"/>
  <c r="C29" i="11"/>
  <c r="B28" i="11"/>
  <c r="C29" i="9"/>
  <c r="B28" i="9"/>
  <c r="F12" i="6"/>
  <c r="G12" i="6" s="1"/>
  <c r="H12" i="6" s="1"/>
  <c r="I12" i="6" s="1"/>
  <c r="C32" i="4"/>
  <c r="B31" i="4"/>
  <c r="F23" i="9" l="1"/>
  <c r="I23" i="9" s="1"/>
  <c r="E24" i="9" s="1"/>
  <c r="K24" i="9" s="1"/>
  <c r="G24" i="9"/>
  <c r="B28" i="12"/>
  <c r="C29" i="12"/>
  <c r="C30" i="11"/>
  <c r="B29" i="11"/>
  <c r="D13" i="6"/>
  <c r="E13" i="6" s="1"/>
  <c r="C30" i="9"/>
  <c r="B29" i="9"/>
  <c r="C33" i="4"/>
  <c r="B32" i="4"/>
  <c r="F24" i="9" l="1"/>
  <c r="I24" i="9" s="1"/>
  <c r="B29" i="12"/>
  <c r="C30" i="12"/>
  <c r="C31" i="11"/>
  <c r="B30" i="11"/>
  <c r="C31" i="9"/>
  <c r="B30" i="9"/>
  <c r="F13" i="6"/>
  <c r="G13" i="6" s="1"/>
  <c r="H13" i="6" s="1"/>
  <c r="C34" i="4"/>
  <c r="B33" i="4"/>
  <c r="E25" i="9" l="1"/>
  <c r="K25" i="9" s="1"/>
  <c r="G25" i="9"/>
  <c r="D14" i="6"/>
  <c r="I13" i="6"/>
  <c r="B30" i="12"/>
  <c r="C31" i="12"/>
  <c r="C32" i="11"/>
  <c r="B31" i="11"/>
  <c r="C32" i="9"/>
  <c r="B31" i="9"/>
  <c r="E14" i="6"/>
  <c r="C35" i="4"/>
  <c r="B34" i="4"/>
  <c r="F25" i="9" l="1"/>
  <c r="I25" i="9" s="1"/>
  <c r="G26" i="9" s="1"/>
  <c r="B31" i="12"/>
  <c r="C32" i="12"/>
  <c r="C33" i="11"/>
  <c r="B32" i="11"/>
  <c r="C33" i="9"/>
  <c r="B32" i="9"/>
  <c r="F14" i="6"/>
  <c r="G14" i="6" s="1"/>
  <c r="H14" i="6" s="1"/>
  <c r="C36" i="4"/>
  <c r="B35" i="4"/>
  <c r="F26" i="9" l="1"/>
  <c r="E26" i="9"/>
  <c r="K26" i="9" s="1"/>
  <c r="D15" i="6"/>
  <c r="I14" i="6"/>
  <c r="B32" i="12"/>
  <c r="C33" i="12"/>
  <c r="C34" i="11"/>
  <c r="B33" i="11"/>
  <c r="C34" i="9"/>
  <c r="B33" i="9"/>
  <c r="E15" i="6"/>
  <c r="C37" i="4"/>
  <c r="B36" i="4"/>
  <c r="I26" i="9" l="1"/>
  <c r="B33" i="12"/>
  <c r="C34" i="12"/>
  <c r="C35" i="11"/>
  <c r="B34" i="11"/>
  <c r="C35" i="9"/>
  <c r="B34" i="9"/>
  <c r="F15" i="6"/>
  <c r="G15" i="6" s="1"/>
  <c r="H15" i="6" s="1"/>
  <c r="C38" i="4"/>
  <c r="B37" i="4"/>
  <c r="E27" i="9" l="1"/>
  <c r="K27" i="9" s="1"/>
  <c r="G27" i="9"/>
  <c r="D16" i="6"/>
  <c r="I15" i="6"/>
  <c r="B34" i="12"/>
  <c r="C35" i="12"/>
  <c r="C36" i="11"/>
  <c r="B35" i="11"/>
  <c r="C36" i="9"/>
  <c r="B35" i="9"/>
  <c r="E16" i="6"/>
  <c r="C39" i="4"/>
  <c r="B38" i="4"/>
  <c r="F27" i="9" l="1"/>
  <c r="I27" i="9" s="1"/>
  <c r="E28" i="9" s="1"/>
  <c r="G28" i="9"/>
  <c r="B35" i="12"/>
  <c r="C36" i="12"/>
  <c r="C37" i="11"/>
  <c r="B36" i="11"/>
  <c r="C37" i="9"/>
  <c r="B36" i="9"/>
  <c r="F16" i="6"/>
  <c r="G16" i="6" s="1"/>
  <c r="H16" i="6" s="1"/>
  <c r="C40" i="4"/>
  <c r="B39" i="4"/>
  <c r="K28" i="9" l="1"/>
  <c r="F28" i="9"/>
  <c r="I28" i="9" s="1"/>
  <c r="D17" i="6"/>
  <c r="I16" i="6"/>
  <c r="B36" i="12"/>
  <c r="C37" i="12"/>
  <c r="C38" i="11"/>
  <c r="B37" i="11"/>
  <c r="C38" i="9"/>
  <c r="B37" i="9"/>
  <c r="E17" i="6"/>
  <c r="C41" i="4"/>
  <c r="B40" i="4"/>
  <c r="E29" i="9" l="1"/>
  <c r="K29" i="9" s="1"/>
  <c r="G29" i="9"/>
  <c r="B37" i="12"/>
  <c r="C38" i="12"/>
  <c r="C39" i="11"/>
  <c r="B38" i="11"/>
  <c r="C39" i="9"/>
  <c r="B38" i="9"/>
  <c r="F17" i="6"/>
  <c r="G17" i="6" s="1"/>
  <c r="H17" i="6" s="1"/>
  <c r="C42" i="4"/>
  <c r="B41" i="4"/>
  <c r="F29" i="9" l="1"/>
  <c r="I29" i="9" s="1"/>
  <c r="D18" i="6"/>
  <c r="I17" i="6"/>
  <c r="B38" i="12"/>
  <c r="C39" i="12"/>
  <c r="C40" i="11"/>
  <c r="B39" i="11"/>
  <c r="C40" i="9"/>
  <c r="B39" i="9"/>
  <c r="E18" i="6"/>
  <c r="C43" i="4"/>
  <c r="B42" i="4"/>
  <c r="E30" i="9" l="1"/>
  <c r="G30" i="9"/>
  <c r="K30" i="9"/>
  <c r="B39" i="12"/>
  <c r="C40" i="12"/>
  <c r="C41" i="11"/>
  <c r="B40" i="11"/>
  <c r="C41" i="9"/>
  <c r="B40" i="9"/>
  <c r="F18" i="6"/>
  <c r="G18" i="6" s="1"/>
  <c r="H18" i="6" s="1"/>
  <c r="C44" i="4"/>
  <c r="B43" i="4"/>
  <c r="F30" i="9" l="1"/>
  <c r="D19" i="6"/>
  <c r="E19" i="6" s="1"/>
  <c r="I18" i="6"/>
  <c r="B40" i="12"/>
  <c r="C41" i="12"/>
  <c r="C42" i="11"/>
  <c r="B41" i="11"/>
  <c r="C42" i="9"/>
  <c r="B41" i="9"/>
  <c r="C45" i="4"/>
  <c r="B44" i="4"/>
  <c r="I30" i="9" l="1"/>
  <c r="C42" i="12"/>
  <c r="B41" i="12"/>
  <c r="C43" i="11"/>
  <c r="B42" i="11"/>
  <c r="C43" i="9"/>
  <c r="B42" i="9"/>
  <c r="F19" i="6"/>
  <c r="G19" i="6" s="1"/>
  <c r="H19" i="6" s="1"/>
  <c r="C46" i="4"/>
  <c r="B45" i="4"/>
  <c r="E31" i="9" l="1"/>
  <c r="G31" i="9"/>
  <c r="K31" i="9"/>
  <c r="D20" i="6"/>
  <c r="I19" i="6"/>
  <c r="C43" i="12"/>
  <c r="B42" i="12"/>
  <c r="C44" i="11"/>
  <c r="B43" i="11"/>
  <c r="C44" i="9"/>
  <c r="B43" i="9"/>
  <c r="E20" i="6"/>
  <c r="C47" i="4"/>
  <c r="B46" i="4"/>
  <c r="I31" i="9" l="1"/>
  <c r="G32" i="9" s="1"/>
  <c r="F32" i="9" s="1"/>
  <c r="F31" i="9"/>
  <c r="E32" i="9"/>
  <c r="K32" i="9"/>
  <c r="C44" i="12"/>
  <c r="B43" i="12"/>
  <c r="C45" i="11"/>
  <c r="B44" i="11"/>
  <c r="C45" i="9"/>
  <c r="B44" i="9"/>
  <c r="F20" i="6"/>
  <c r="G20" i="6" s="1"/>
  <c r="H20" i="6" s="1"/>
  <c r="C48" i="4"/>
  <c r="B47" i="4"/>
  <c r="I32" i="9" l="1"/>
  <c r="E33" i="9" s="1"/>
  <c r="G33" i="9"/>
  <c r="D21" i="6"/>
  <c r="I20" i="6"/>
  <c r="C45" i="12"/>
  <c r="B44" i="12"/>
  <c r="C46" i="11"/>
  <c r="B45" i="11"/>
  <c r="C46" i="9"/>
  <c r="B45" i="9"/>
  <c r="E21" i="6"/>
  <c r="C49" i="4"/>
  <c r="B48" i="4"/>
  <c r="K33" i="9" l="1"/>
  <c r="F33" i="9"/>
  <c r="I33" i="9" s="1"/>
  <c r="C46" i="12"/>
  <c r="B45" i="12"/>
  <c r="C47" i="11"/>
  <c r="B46" i="11"/>
  <c r="C47" i="9"/>
  <c r="B46" i="9"/>
  <c r="F21" i="6"/>
  <c r="G21" i="6" s="1"/>
  <c r="H21" i="6" s="1"/>
  <c r="C50" i="4"/>
  <c r="B49" i="4"/>
  <c r="E34" i="9" l="1"/>
  <c r="K34" i="9" s="1"/>
  <c r="G34" i="9"/>
  <c r="D22" i="6"/>
  <c r="E22" i="6" s="1"/>
  <c r="I21" i="6"/>
  <c r="C47" i="12"/>
  <c r="B46" i="12"/>
  <c r="C48" i="11"/>
  <c r="B47" i="11"/>
  <c r="C48" i="9"/>
  <c r="B47" i="9"/>
  <c r="C51" i="4"/>
  <c r="B50" i="4"/>
  <c r="F34" i="9" l="1"/>
  <c r="I34" i="9" s="1"/>
  <c r="G35" i="9" s="1"/>
  <c r="C48" i="12"/>
  <c r="B47" i="12"/>
  <c r="C49" i="11"/>
  <c r="B48" i="11"/>
  <c r="C49" i="9"/>
  <c r="B48" i="9"/>
  <c r="F22" i="6"/>
  <c r="G22" i="6" s="1"/>
  <c r="H22" i="6" s="1"/>
  <c r="I22" i="6" s="1"/>
  <c r="C52" i="4"/>
  <c r="B51" i="4"/>
  <c r="F35" i="9" l="1"/>
  <c r="E35" i="9"/>
  <c r="D23" i="6"/>
  <c r="C49" i="12"/>
  <c r="B48" i="12"/>
  <c r="C50" i="11"/>
  <c r="B49" i="11"/>
  <c r="C50" i="9"/>
  <c r="B49" i="9"/>
  <c r="E23" i="6"/>
  <c r="C53" i="4"/>
  <c r="B52" i="4"/>
  <c r="I35" i="9" l="1"/>
  <c r="E36" i="9" s="1"/>
  <c r="K36" i="9" s="1"/>
  <c r="G36" i="9"/>
  <c r="K35" i="9"/>
  <c r="C50" i="12"/>
  <c r="B49" i="12"/>
  <c r="C51" i="11"/>
  <c r="B50" i="11"/>
  <c r="C51" i="9"/>
  <c r="B50" i="9"/>
  <c r="F23" i="6"/>
  <c r="G23" i="6" s="1"/>
  <c r="H23" i="6" s="1"/>
  <c r="C54" i="4"/>
  <c r="B53" i="4"/>
  <c r="F36" i="9" l="1"/>
  <c r="I36" i="9" s="1"/>
  <c r="D24" i="6"/>
  <c r="I23" i="6"/>
  <c r="C51" i="12"/>
  <c r="B50" i="12"/>
  <c r="C52" i="11"/>
  <c r="B51" i="11"/>
  <c r="C52" i="9"/>
  <c r="B51" i="9"/>
  <c r="E24" i="6"/>
  <c r="C55" i="4"/>
  <c r="B54" i="4"/>
  <c r="E37" i="9" l="1"/>
  <c r="G37" i="9"/>
  <c r="C52" i="12"/>
  <c r="B51" i="12"/>
  <c r="K37" i="9"/>
  <c r="C53" i="11"/>
  <c r="B52" i="11"/>
  <c r="C53" i="9"/>
  <c r="B52" i="9"/>
  <c r="F24" i="6"/>
  <c r="G24" i="6" s="1"/>
  <c r="H24" i="6" s="1"/>
  <c r="C56" i="4"/>
  <c r="B55" i="4"/>
  <c r="F37" i="9" l="1"/>
  <c r="D25" i="6"/>
  <c r="I24" i="6"/>
  <c r="C53" i="12"/>
  <c r="B52" i="12"/>
  <c r="C54" i="11"/>
  <c r="B53" i="11"/>
  <c r="C54" i="9"/>
  <c r="B53" i="9"/>
  <c r="E25" i="6"/>
  <c r="C57" i="4"/>
  <c r="B56" i="4"/>
  <c r="I37" i="9" l="1"/>
  <c r="C54" i="12"/>
  <c r="B53" i="12"/>
  <c r="C55" i="11"/>
  <c r="B54" i="11"/>
  <c r="C55" i="9"/>
  <c r="B54" i="9"/>
  <c r="F25" i="6"/>
  <c r="G25" i="6" s="1"/>
  <c r="H25" i="6" s="1"/>
  <c r="C58" i="4"/>
  <c r="B57" i="4"/>
  <c r="E38" i="9" l="1"/>
  <c r="G38" i="9"/>
  <c r="K38" i="9"/>
  <c r="D26" i="6"/>
  <c r="I25" i="6"/>
  <c r="C55" i="12"/>
  <c r="B54" i="12"/>
  <c r="C56" i="11"/>
  <c r="B55" i="11"/>
  <c r="C56" i="9"/>
  <c r="B55" i="9"/>
  <c r="E26" i="6"/>
  <c r="C59" i="4"/>
  <c r="B58" i="4"/>
  <c r="I38" i="9" l="1"/>
  <c r="G39" i="9" s="1"/>
  <c r="F39" i="9" s="1"/>
  <c r="F38" i="9"/>
  <c r="E39" i="9"/>
  <c r="K39" i="9"/>
  <c r="C56" i="12"/>
  <c r="B55" i="12"/>
  <c r="C57" i="11"/>
  <c r="B56" i="11"/>
  <c r="C57" i="9"/>
  <c r="B56" i="9"/>
  <c r="F26" i="6"/>
  <c r="G26" i="6" s="1"/>
  <c r="H26" i="6" s="1"/>
  <c r="C60" i="4"/>
  <c r="B59" i="4"/>
  <c r="I39" i="9" l="1"/>
  <c r="E40" i="9" s="1"/>
  <c r="K40" i="9" s="1"/>
  <c r="G40" i="9"/>
  <c r="D27" i="6"/>
  <c r="I26" i="6"/>
  <c r="C57" i="12"/>
  <c r="B56" i="12"/>
  <c r="C58" i="11"/>
  <c r="B57" i="11"/>
  <c r="C58" i="9"/>
  <c r="B57" i="9"/>
  <c r="E27" i="6"/>
  <c r="C61" i="4"/>
  <c r="B60" i="4"/>
  <c r="F40" i="9" l="1"/>
  <c r="I40" i="9" s="1"/>
  <c r="C58" i="12"/>
  <c r="B57" i="12"/>
  <c r="C59" i="11"/>
  <c r="B58" i="11"/>
  <c r="C59" i="9"/>
  <c r="B58" i="9"/>
  <c r="F27" i="6"/>
  <c r="G27" i="6" s="1"/>
  <c r="H27" i="6" s="1"/>
  <c r="C62" i="4"/>
  <c r="B61" i="4"/>
  <c r="E41" i="9" l="1"/>
  <c r="G41" i="9"/>
  <c r="K41" i="9"/>
  <c r="D28" i="6"/>
  <c r="I27" i="6"/>
  <c r="C59" i="12"/>
  <c r="B58" i="12"/>
  <c r="C60" i="11"/>
  <c r="B59" i="11"/>
  <c r="C60" i="9"/>
  <c r="B59" i="9"/>
  <c r="E28" i="6"/>
  <c r="C63" i="4"/>
  <c r="B62" i="4"/>
  <c r="F41" i="9" l="1"/>
  <c r="C60" i="12"/>
  <c r="B59" i="12"/>
  <c r="C61" i="11"/>
  <c r="B60" i="11"/>
  <c r="C61" i="9"/>
  <c r="B60" i="9"/>
  <c r="F28" i="6"/>
  <c r="G28" i="6" s="1"/>
  <c r="H28" i="6" s="1"/>
  <c r="C64" i="4"/>
  <c r="B63" i="4"/>
  <c r="I41" i="9" l="1"/>
  <c r="D29" i="6"/>
  <c r="I28" i="6"/>
  <c r="C61" i="12"/>
  <c r="B60" i="12"/>
  <c r="C62" i="11"/>
  <c r="B61" i="11"/>
  <c r="C62" i="9"/>
  <c r="B61" i="9"/>
  <c r="E29" i="6"/>
  <c r="C65" i="4"/>
  <c r="B64" i="4"/>
  <c r="E42" i="9" l="1"/>
  <c r="G42" i="9"/>
  <c r="K42" i="9"/>
  <c r="C62" i="12"/>
  <c r="B61" i="12"/>
  <c r="C63" i="11"/>
  <c r="B62" i="11"/>
  <c r="C63" i="9"/>
  <c r="B62" i="9"/>
  <c r="F29" i="6"/>
  <c r="G29" i="6" s="1"/>
  <c r="H29" i="6" s="1"/>
  <c r="C66" i="4"/>
  <c r="B65" i="4"/>
  <c r="F42" i="9" l="1"/>
  <c r="I42" i="9" s="1"/>
  <c r="E43" i="9" s="1"/>
  <c r="K43" i="9" s="1"/>
  <c r="G43" i="9"/>
  <c r="D30" i="6"/>
  <c r="I29" i="6"/>
  <c r="C63" i="12"/>
  <c r="B62" i="12"/>
  <c r="C64" i="11"/>
  <c r="B63" i="11"/>
  <c r="C64" i="9"/>
  <c r="B63" i="9"/>
  <c r="E30" i="6"/>
  <c r="C67" i="4"/>
  <c r="B66" i="4"/>
  <c r="F43" i="9" l="1"/>
  <c r="I43" i="9" s="1"/>
  <c r="C64" i="12"/>
  <c r="B63" i="12"/>
  <c r="C65" i="11"/>
  <c r="B64" i="11"/>
  <c r="C65" i="9"/>
  <c r="B64" i="9"/>
  <c r="F30" i="6"/>
  <c r="G30" i="6" s="1"/>
  <c r="H30" i="6" s="1"/>
  <c r="C68" i="4"/>
  <c r="B67" i="4"/>
  <c r="E44" i="9" l="1"/>
  <c r="G44" i="9"/>
  <c r="K44" i="9"/>
  <c r="D31" i="6"/>
  <c r="I30" i="6"/>
  <c r="C65" i="12"/>
  <c r="B64" i="12"/>
  <c r="C66" i="11"/>
  <c r="B65" i="11"/>
  <c r="C66" i="9"/>
  <c r="B65" i="9"/>
  <c r="E31" i="6"/>
  <c r="C69" i="4"/>
  <c r="B68" i="4"/>
  <c r="I44" i="9" l="1"/>
  <c r="G45" i="9" s="1"/>
  <c r="F45" i="9" s="1"/>
  <c r="F44" i="9"/>
  <c r="E45" i="9"/>
  <c r="K45" i="9"/>
  <c r="C66" i="12"/>
  <c r="B65" i="12"/>
  <c r="C67" i="11"/>
  <c r="B66" i="11"/>
  <c r="C67" i="9"/>
  <c r="B66" i="9"/>
  <c r="F31" i="6"/>
  <c r="G31" i="6" s="1"/>
  <c r="H31" i="6" s="1"/>
  <c r="C70" i="4"/>
  <c r="B69" i="4"/>
  <c r="I45" i="9" l="1"/>
  <c r="D32" i="6"/>
  <c r="I31" i="6"/>
  <c r="C67" i="12"/>
  <c r="B66" i="12"/>
  <c r="C68" i="11"/>
  <c r="B67" i="11"/>
  <c r="C68" i="9"/>
  <c r="B67" i="9"/>
  <c r="E32" i="6"/>
  <c r="C71" i="4"/>
  <c r="B70" i="4"/>
  <c r="E46" i="9" l="1"/>
  <c r="G46" i="9"/>
  <c r="K46" i="9"/>
  <c r="C68" i="12"/>
  <c r="B67" i="12"/>
  <c r="C69" i="11"/>
  <c r="B68" i="11"/>
  <c r="C69" i="9"/>
  <c r="B68" i="9"/>
  <c r="F32" i="6"/>
  <c r="G32" i="6" s="1"/>
  <c r="H32" i="6" s="1"/>
  <c r="C72" i="4"/>
  <c r="B71" i="4"/>
  <c r="F46" i="9" l="1"/>
  <c r="I46" i="9" s="1"/>
  <c r="D33" i="6"/>
  <c r="I32" i="6"/>
  <c r="C69" i="12"/>
  <c r="B68" i="12"/>
  <c r="C70" i="11"/>
  <c r="B69" i="11"/>
  <c r="C70" i="9"/>
  <c r="B69" i="9"/>
  <c r="E33" i="6"/>
  <c r="C73" i="4"/>
  <c r="B72" i="4"/>
  <c r="E47" i="9" l="1"/>
  <c r="K47" i="9" s="1"/>
  <c r="G47" i="9"/>
  <c r="C70" i="12"/>
  <c r="B69" i="12"/>
  <c r="C71" i="11"/>
  <c r="B70" i="11"/>
  <c r="C71" i="9"/>
  <c r="B70" i="9"/>
  <c r="F33" i="6"/>
  <c r="G33" i="6" s="1"/>
  <c r="H33" i="6" s="1"/>
  <c r="C74" i="4"/>
  <c r="B73" i="4"/>
  <c r="F47" i="9" l="1"/>
  <c r="I47" i="9" s="1"/>
  <c r="E48" i="9" s="1"/>
  <c r="K48" i="9" s="1"/>
  <c r="G48" i="9"/>
  <c r="D34" i="6"/>
  <c r="I33" i="6"/>
  <c r="C71" i="12"/>
  <c r="B70" i="12"/>
  <c r="C72" i="11"/>
  <c r="B71" i="11"/>
  <c r="C72" i="9"/>
  <c r="B71" i="9"/>
  <c r="E34" i="6"/>
  <c r="C75" i="4"/>
  <c r="B74" i="4"/>
  <c r="F48" i="9" l="1"/>
  <c r="C72" i="12"/>
  <c r="B71" i="12"/>
  <c r="C73" i="11"/>
  <c r="B72" i="11"/>
  <c r="C73" i="9"/>
  <c r="B72" i="9"/>
  <c r="F34" i="6"/>
  <c r="G34" i="6" s="1"/>
  <c r="H34" i="6" s="1"/>
  <c r="C76" i="4"/>
  <c r="B75" i="4"/>
  <c r="I48" i="9" l="1"/>
  <c r="D35" i="6"/>
  <c r="I34" i="6"/>
  <c r="C73" i="12"/>
  <c r="B72" i="12"/>
  <c r="C74" i="11"/>
  <c r="B73" i="11"/>
  <c r="C74" i="9"/>
  <c r="B73" i="9"/>
  <c r="E35" i="6"/>
  <c r="C77" i="4"/>
  <c r="B76" i="4"/>
  <c r="E49" i="9" l="1"/>
  <c r="G49" i="9"/>
  <c r="K49" i="9"/>
  <c r="C74" i="12"/>
  <c r="B73" i="12"/>
  <c r="C75" i="11"/>
  <c r="B74" i="11"/>
  <c r="C75" i="9"/>
  <c r="B74" i="9"/>
  <c r="F35" i="6"/>
  <c r="G35" i="6" s="1"/>
  <c r="H35" i="6" s="1"/>
  <c r="C78" i="4"/>
  <c r="B77" i="4"/>
  <c r="F49" i="9" l="1"/>
  <c r="I49" i="9" s="1"/>
  <c r="D36" i="6"/>
  <c r="I35" i="6"/>
  <c r="C75" i="12"/>
  <c r="B74" i="12"/>
  <c r="C76" i="11"/>
  <c r="B75" i="11"/>
  <c r="C76" i="9"/>
  <c r="B75" i="9"/>
  <c r="E36" i="6"/>
  <c r="C79" i="4"/>
  <c r="B78" i="4"/>
  <c r="E50" i="9" l="1"/>
  <c r="G50" i="9"/>
  <c r="K50" i="9"/>
  <c r="C76" i="12"/>
  <c r="B75" i="12"/>
  <c r="C77" i="11"/>
  <c r="B76" i="11"/>
  <c r="C77" i="9"/>
  <c r="B76" i="9"/>
  <c r="F36" i="6"/>
  <c r="G36" i="6" s="1"/>
  <c r="H36" i="6" s="1"/>
  <c r="C80" i="4"/>
  <c r="B79" i="4"/>
  <c r="F50" i="9" l="1"/>
  <c r="I50" i="9" s="1"/>
  <c r="D37" i="6"/>
  <c r="I36" i="6"/>
  <c r="C77" i="12"/>
  <c r="B76" i="12"/>
  <c r="C78" i="11"/>
  <c r="B77" i="11"/>
  <c r="C78" i="9"/>
  <c r="B77" i="9"/>
  <c r="E37" i="6"/>
  <c r="C81" i="4"/>
  <c r="B80" i="4"/>
  <c r="E51" i="9" l="1"/>
  <c r="G51" i="9"/>
  <c r="K51" i="9"/>
  <c r="C78" i="12"/>
  <c r="B77" i="12"/>
  <c r="C79" i="11"/>
  <c r="B78" i="11"/>
  <c r="C79" i="9"/>
  <c r="B78" i="9"/>
  <c r="F37" i="6"/>
  <c r="G37" i="6" s="1"/>
  <c r="H37" i="6" s="1"/>
  <c r="C82" i="4"/>
  <c r="B81" i="4"/>
  <c r="I51" i="9" l="1"/>
  <c r="G52" i="9" s="1"/>
  <c r="F52" i="9" s="1"/>
  <c r="F51" i="9"/>
  <c r="E52" i="9"/>
  <c r="K52" i="9"/>
  <c r="D38" i="6"/>
  <c r="I37" i="6"/>
  <c r="C79" i="12"/>
  <c r="B78" i="12"/>
  <c r="C80" i="11"/>
  <c r="B79" i="11"/>
  <c r="C80" i="9"/>
  <c r="B79" i="9"/>
  <c r="E38" i="6"/>
  <c r="C83" i="4"/>
  <c r="B82" i="4"/>
  <c r="I52" i="9" l="1"/>
  <c r="E53" i="9" s="1"/>
  <c r="K53" i="9" s="1"/>
  <c r="G53" i="9"/>
  <c r="C80" i="12"/>
  <c r="B79" i="12"/>
  <c r="C81" i="11"/>
  <c r="B80" i="11"/>
  <c r="C81" i="9"/>
  <c r="B80" i="9"/>
  <c r="F38" i="6"/>
  <c r="G38" i="6" s="1"/>
  <c r="H38" i="6" s="1"/>
  <c r="C84" i="4"/>
  <c r="B83" i="4"/>
  <c r="F53" i="9" l="1"/>
  <c r="D39" i="6"/>
  <c r="I38" i="6"/>
  <c r="C81" i="12"/>
  <c r="B80" i="12"/>
  <c r="C82" i="11"/>
  <c r="B81" i="11"/>
  <c r="C82" i="9"/>
  <c r="B81" i="9"/>
  <c r="E39" i="6"/>
  <c r="C85" i="4"/>
  <c r="B84" i="4"/>
  <c r="I53" i="9" l="1"/>
  <c r="C82" i="12"/>
  <c r="B81" i="12"/>
  <c r="C83" i="11"/>
  <c r="B82" i="11"/>
  <c r="C83" i="9"/>
  <c r="B82" i="9"/>
  <c r="F39" i="6"/>
  <c r="G39" i="6" s="1"/>
  <c r="H39" i="6" s="1"/>
  <c r="C86" i="4"/>
  <c r="B85" i="4"/>
  <c r="E54" i="9" l="1"/>
  <c r="G54" i="9"/>
  <c r="K54" i="9"/>
  <c r="D40" i="6"/>
  <c r="E40" i="6" s="1"/>
  <c r="I39" i="6"/>
  <c r="C83" i="12"/>
  <c r="B82" i="12"/>
  <c r="C84" i="11"/>
  <c r="B83" i="11"/>
  <c r="C84" i="9"/>
  <c r="B83" i="9"/>
  <c r="C87" i="4"/>
  <c r="B86" i="4"/>
  <c r="I54" i="9" l="1"/>
  <c r="G55" i="9" s="1"/>
  <c r="F55" i="9" s="1"/>
  <c r="F54" i="9"/>
  <c r="E55" i="9"/>
  <c r="K55" i="9"/>
  <c r="C84" i="12"/>
  <c r="B83" i="12"/>
  <c r="C85" i="11"/>
  <c r="B84" i="11"/>
  <c r="C85" i="9"/>
  <c r="B84" i="9"/>
  <c r="F40" i="6"/>
  <c r="G40" i="6" s="1"/>
  <c r="H40" i="6" s="1"/>
  <c r="C88" i="4"/>
  <c r="B87" i="4"/>
  <c r="I55" i="9" l="1"/>
  <c r="E56" i="9" s="1"/>
  <c r="K56" i="9" s="1"/>
  <c r="G56" i="9"/>
  <c r="D41" i="6"/>
  <c r="I40" i="6"/>
  <c r="C85" i="12"/>
  <c r="B84" i="12"/>
  <c r="C86" i="11"/>
  <c r="B85" i="11"/>
  <c r="C86" i="9"/>
  <c r="B85" i="9"/>
  <c r="E41" i="6"/>
  <c r="C89" i="4"/>
  <c r="B88" i="4"/>
  <c r="F56" i="9" l="1"/>
  <c r="I56" i="9" s="1"/>
  <c r="C86" i="12"/>
  <c r="B85" i="12"/>
  <c r="C87" i="11"/>
  <c r="B86" i="11"/>
  <c r="C87" i="9"/>
  <c r="B86" i="9"/>
  <c r="F41" i="6"/>
  <c r="G41" i="6" s="1"/>
  <c r="H41" i="6" s="1"/>
  <c r="C90" i="4"/>
  <c r="B89" i="4"/>
  <c r="E57" i="9" l="1"/>
  <c r="G57" i="9"/>
  <c r="K57" i="9"/>
  <c r="D42" i="6"/>
  <c r="I41" i="6"/>
  <c r="C87" i="12"/>
  <c r="B86" i="12"/>
  <c r="C88" i="11"/>
  <c r="B87" i="11"/>
  <c r="C88" i="9"/>
  <c r="B87" i="9"/>
  <c r="E42" i="6"/>
  <c r="C91" i="4"/>
  <c r="B90" i="4"/>
  <c r="I57" i="9" l="1"/>
  <c r="G58" i="9" s="1"/>
  <c r="F58" i="9" s="1"/>
  <c r="F57" i="9"/>
  <c r="E58" i="9"/>
  <c r="K58" i="9"/>
  <c r="C88" i="12"/>
  <c r="B87" i="12"/>
  <c r="C89" i="11"/>
  <c r="B88" i="11"/>
  <c r="C89" i="9"/>
  <c r="B88" i="9"/>
  <c r="F42" i="6"/>
  <c r="G42" i="6" s="1"/>
  <c r="H42" i="6" s="1"/>
  <c r="C92" i="4"/>
  <c r="B91" i="4"/>
  <c r="D43" i="6" l="1"/>
  <c r="E43" i="6" s="1"/>
  <c r="I42" i="6"/>
  <c r="C89" i="12"/>
  <c r="B88" i="12"/>
  <c r="C90" i="11"/>
  <c r="B89" i="11"/>
  <c r="C90" i="9"/>
  <c r="B89" i="9"/>
  <c r="C93" i="4"/>
  <c r="B92" i="4"/>
  <c r="I58" i="9" l="1"/>
  <c r="C90" i="12"/>
  <c r="B89" i="12"/>
  <c r="C91" i="11"/>
  <c r="B90" i="11"/>
  <c r="C91" i="9"/>
  <c r="B90" i="9"/>
  <c r="F43" i="6"/>
  <c r="G43" i="6" s="1"/>
  <c r="H43" i="6" s="1"/>
  <c r="C94" i="4"/>
  <c r="B93" i="4"/>
  <c r="E59" i="9" l="1"/>
  <c r="G59" i="9"/>
  <c r="K59" i="9"/>
  <c r="D44" i="6"/>
  <c r="I43" i="6"/>
  <c r="C91" i="12"/>
  <c r="B90" i="12"/>
  <c r="C92" i="11"/>
  <c r="B91" i="11"/>
  <c r="C92" i="9"/>
  <c r="B91" i="9"/>
  <c r="E44" i="6"/>
  <c r="C95" i="4"/>
  <c r="B94" i="4"/>
  <c r="I59" i="9" l="1"/>
  <c r="G60" i="9" s="1"/>
  <c r="F60" i="9" s="1"/>
  <c r="F59" i="9"/>
  <c r="E60" i="9"/>
  <c r="K60" i="9"/>
  <c r="C92" i="12"/>
  <c r="B91" i="12"/>
  <c r="C93" i="11"/>
  <c r="B92" i="11"/>
  <c r="C93" i="9"/>
  <c r="B92" i="9"/>
  <c r="F44" i="6"/>
  <c r="G44" i="6" s="1"/>
  <c r="H44" i="6" s="1"/>
  <c r="C96" i="4"/>
  <c r="B95" i="4"/>
  <c r="D45" i="6" l="1"/>
  <c r="I44" i="6"/>
  <c r="C93" i="12"/>
  <c r="B92" i="12"/>
  <c r="C94" i="11"/>
  <c r="B93" i="11"/>
  <c r="C94" i="9"/>
  <c r="B93" i="9"/>
  <c r="E45" i="6"/>
  <c r="C97" i="4"/>
  <c r="B96" i="4"/>
  <c r="I60" i="9" l="1"/>
  <c r="C94" i="12"/>
  <c r="B93" i="12"/>
  <c r="C95" i="11"/>
  <c r="B94" i="11"/>
  <c r="C95" i="9"/>
  <c r="B94" i="9"/>
  <c r="F45" i="6"/>
  <c r="G45" i="6" s="1"/>
  <c r="H45" i="6" s="1"/>
  <c r="C98" i="4"/>
  <c r="B97" i="4"/>
  <c r="E61" i="9" l="1"/>
  <c r="G61" i="9"/>
  <c r="K61" i="9"/>
  <c r="D46" i="6"/>
  <c r="E46" i="6" s="1"/>
  <c r="I45" i="6"/>
  <c r="C95" i="12"/>
  <c r="B94" i="12"/>
  <c r="C96" i="11"/>
  <c r="B95" i="11"/>
  <c r="C96" i="9"/>
  <c r="B95" i="9"/>
  <c r="C99" i="4"/>
  <c r="B98" i="4"/>
  <c r="I61" i="9" l="1"/>
  <c r="G62" i="9" s="1"/>
  <c r="F62" i="9" s="1"/>
  <c r="F61" i="9"/>
  <c r="E62" i="9"/>
  <c r="K62" i="9"/>
  <c r="C96" i="12"/>
  <c r="B95" i="12"/>
  <c r="C97" i="11"/>
  <c r="B96" i="11"/>
  <c r="C97" i="9"/>
  <c r="B96" i="9"/>
  <c r="F46" i="6"/>
  <c r="G46" i="6" s="1"/>
  <c r="H46" i="6" s="1"/>
  <c r="I46" i="6" s="1"/>
  <c r="C100" i="4"/>
  <c r="B99" i="4"/>
  <c r="I62" i="9" l="1"/>
  <c r="E63" i="9" s="1"/>
  <c r="K63" i="9" s="1"/>
  <c r="G63" i="9"/>
  <c r="C97" i="12"/>
  <c r="B96" i="12"/>
  <c r="C98" i="11"/>
  <c r="B97" i="11"/>
  <c r="C98" i="9"/>
  <c r="B97" i="9"/>
  <c r="C101" i="4"/>
  <c r="B100" i="4"/>
  <c r="F63" i="9" l="1"/>
  <c r="I63" i="9" s="1"/>
  <c r="E64" i="9" s="1"/>
  <c r="G64" i="9"/>
  <c r="C98" i="12"/>
  <c r="B97" i="12"/>
  <c r="C99" i="11"/>
  <c r="B98" i="11"/>
  <c r="C99" i="9"/>
  <c r="B98" i="9"/>
  <c r="C102" i="4"/>
  <c r="B101" i="4"/>
  <c r="F64" i="9" l="1"/>
  <c r="K64" i="9"/>
  <c r="C99" i="12"/>
  <c r="B98" i="12"/>
  <c r="C100" i="11"/>
  <c r="B99" i="11"/>
  <c r="C100" i="9"/>
  <c r="B99" i="9"/>
  <c r="C103" i="4"/>
  <c r="B102" i="4"/>
  <c r="I64" i="9" l="1"/>
  <c r="C100" i="12"/>
  <c r="B99" i="12"/>
  <c r="C101" i="11"/>
  <c r="B100" i="11"/>
  <c r="C101" i="9"/>
  <c r="B100" i="9"/>
  <c r="C104" i="4"/>
  <c r="B103" i="4"/>
  <c r="E65" i="9" l="1"/>
  <c r="G65" i="9"/>
  <c r="K65" i="9"/>
  <c r="C101" i="12"/>
  <c r="B100" i="12"/>
  <c r="C102" i="11"/>
  <c r="B101" i="11"/>
  <c r="C102" i="9"/>
  <c r="B101" i="9"/>
  <c r="C105" i="4"/>
  <c r="B104" i="4"/>
  <c r="F65" i="9" l="1"/>
  <c r="I65" i="9" s="1"/>
  <c r="C102" i="12"/>
  <c r="B101" i="12"/>
  <c r="C103" i="11"/>
  <c r="B102" i="11"/>
  <c r="C103" i="9"/>
  <c r="B102" i="9"/>
  <c r="C106" i="4"/>
  <c r="B105" i="4"/>
  <c r="E66" i="9" l="1"/>
  <c r="G66" i="9"/>
  <c r="K66" i="9"/>
  <c r="C103" i="12"/>
  <c r="B102" i="12"/>
  <c r="C104" i="11"/>
  <c r="B103" i="11"/>
  <c r="C104" i="9"/>
  <c r="B103" i="9"/>
  <c r="C107" i="4"/>
  <c r="B106" i="4"/>
  <c r="F66" i="9" l="1"/>
  <c r="I66" i="9" s="1"/>
  <c r="E67" i="9" s="1"/>
  <c r="K67" i="9" s="1"/>
  <c r="G67" i="9"/>
  <c r="C104" i="12"/>
  <c r="B103" i="12"/>
  <c r="C105" i="11"/>
  <c r="B104" i="11"/>
  <c r="C105" i="9"/>
  <c r="B104" i="9"/>
  <c r="C108" i="4"/>
  <c r="B107" i="4"/>
  <c r="F67" i="9" l="1"/>
  <c r="C105" i="12"/>
  <c r="B104" i="12"/>
  <c r="C106" i="11"/>
  <c r="B105" i="11"/>
  <c r="C106" i="9"/>
  <c r="B105" i="9"/>
  <c r="C109" i="4"/>
  <c r="B108" i="4"/>
  <c r="I67" i="9" l="1"/>
  <c r="C106" i="12"/>
  <c r="B105" i="12"/>
  <c r="C107" i="11"/>
  <c r="B106" i="11"/>
  <c r="C107" i="9"/>
  <c r="B106" i="9"/>
  <c r="C110" i="4"/>
  <c r="B109" i="4"/>
  <c r="E68" i="9" l="1"/>
  <c r="G68" i="9"/>
  <c r="K68" i="9"/>
  <c r="C107" i="12"/>
  <c r="B106" i="12"/>
  <c r="C108" i="11"/>
  <c r="B107" i="11"/>
  <c r="C108" i="9"/>
  <c r="B107" i="9"/>
  <c r="C111" i="4"/>
  <c r="B110" i="4"/>
  <c r="F68" i="9" l="1"/>
  <c r="I68" i="9" s="1"/>
  <c r="E69" i="9" s="1"/>
  <c r="K69" i="9" s="1"/>
  <c r="G69" i="9"/>
  <c r="C108" i="12"/>
  <c r="B107" i="12"/>
  <c r="C109" i="11"/>
  <c r="B108" i="11"/>
  <c r="C109" i="9"/>
  <c r="B108" i="9"/>
  <c r="C112" i="4"/>
  <c r="B111" i="4"/>
  <c r="F69" i="9" l="1"/>
  <c r="I69" i="9" s="1"/>
  <c r="E70" i="9" s="1"/>
  <c r="K70" i="9" s="1"/>
  <c r="G70" i="9"/>
  <c r="C109" i="12"/>
  <c r="B108" i="12"/>
  <c r="C110" i="11"/>
  <c r="B109" i="11"/>
  <c r="C110" i="9"/>
  <c r="B109" i="9"/>
  <c r="C113" i="4"/>
  <c r="B112" i="4"/>
  <c r="F70" i="9" l="1"/>
  <c r="I70" i="9" s="1"/>
  <c r="C110" i="12"/>
  <c r="B109" i="12"/>
  <c r="C111" i="11"/>
  <c r="B110" i="11"/>
  <c r="C111" i="9"/>
  <c r="B110" i="9"/>
  <c r="C114" i="4"/>
  <c r="B113" i="4"/>
  <c r="E71" i="9" l="1"/>
  <c r="G71" i="9"/>
  <c r="C111" i="12"/>
  <c r="B110" i="12"/>
  <c r="C112" i="11"/>
  <c r="B111" i="11"/>
  <c r="C112" i="9"/>
  <c r="B111" i="9"/>
  <c r="C115" i="4"/>
  <c r="B114" i="4"/>
  <c r="F71" i="9" l="1"/>
  <c r="I71" i="9" s="1"/>
  <c r="K71" i="9"/>
  <c r="C112" i="12"/>
  <c r="B111" i="12"/>
  <c r="C113" i="11"/>
  <c r="B112" i="11"/>
  <c r="C113" i="9"/>
  <c r="B112" i="9"/>
  <c r="C116" i="4"/>
  <c r="B115" i="4"/>
  <c r="E72" i="9" l="1"/>
  <c r="K72" i="9" s="1"/>
  <c r="G72" i="9"/>
  <c r="C113" i="12"/>
  <c r="B112" i="12"/>
  <c r="C114" i="11"/>
  <c r="B113" i="11"/>
  <c r="C114" i="9"/>
  <c r="B113" i="9"/>
  <c r="C117" i="4"/>
  <c r="B116" i="4"/>
  <c r="F72" i="9" l="1"/>
  <c r="I72" i="9" s="1"/>
  <c r="E73" i="9" s="1"/>
  <c r="K73" i="9" s="1"/>
  <c r="G73" i="9"/>
  <c r="C114" i="12"/>
  <c r="B113" i="12"/>
  <c r="C115" i="11"/>
  <c r="B114" i="11"/>
  <c r="C115" i="9"/>
  <c r="B114" i="9"/>
  <c r="C118" i="4"/>
  <c r="B117" i="4"/>
  <c r="F73" i="9" l="1"/>
  <c r="I73" i="9" s="1"/>
  <c r="C115" i="12"/>
  <c r="B114" i="12"/>
  <c r="C116" i="11"/>
  <c r="B115" i="11"/>
  <c r="C116" i="9"/>
  <c r="B115" i="9"/>
  <c r="C119" i="4"/>
  <c r="B118" i="4"/>
  <c r="G74" i="9" l="1"/>
  <c r="F74" i="9" s="1"/>
  <c r="I74" i="9" s="1"/>
  <c r="E74" i="9"/>
  <c r="K74" i="9"/>
  <c r="C116" i="12"/>
  <c r="B115" i="12"/>
  <c r="C117" i="11"/>
  <c r="B116" i="11"/>
  <c r="C117" i="9"/>
  <c r="B116" i="9"/>
  <c r="C120" i="4"/>
  <c r="B119" i="4"/>
  <c r="E75" i="9" l="1"/>
  <c r="K75" i="9" s="1"/>
  <c r="G75" i="9"/>
  <c r="C117" i="12"/>
  <c r="B116" i="12"/>
  <c r="C118" i="11"/>
  <c r="B117" i="11"/>
  <c r="C118" i="9"/>
  <c r="B117" i="9"/>
  <c r="C121" i="4"/>
  <c r="B120" i="4"/>
  <c r="F75" i="9" l="1"/>
  <c r="I75" i="9" s="1"/>
  <c r="E76" i="9" s="1"/>
  <c r="K76" i="9" s="1"/>
  <c r="G76" i="9"/>
  <c r="C118" i="12"/>
  <c r="B117" i="12"/>
  <c r="C119" i="11"/>
  <c r="B118" i="11"/>
  <c r="C119" i="9"/>
  <c r="B118" i="9"/>
  <c r="C122" i="4"/>
  <c r="B121" i="4"/>
  <c r="F76" i="9" l="1"/>
  <c r="C119" i="12"/>
  <c r="B118" i="12"/>
  <c r="C120" i="11"/>
  <c r="B119" i="11"/>
  <c r="C120" i="9"/>
  <c r="B119" i="9"/>
  <c r="C123" i="4"/>
  <c r="B122" i="4"/>
  <c r="C120" i="12" l="1"/>
  <c r="B119" i="12"/>
  <c r="C121" i="11"/>
  <c r="B120" i="11"/>
  <c r="I76" i="9"/>
  <c r="C121" i="9"/>
  <c r="B120" i="9"/>
  <c r="C124" i="4"/>
  <c r="B123" i="4"/>
  <c r="E77" i="9" l="1"/>
  <c r="G77" i="9"/>
  <c r="C121" i="12"/>
  <c r="B120" i="12"/>
  <c r="C122" i="11"/>
  <c r="B121" i="11"/>
  <c r="K77" i="9"/>
  <c r="C122" i="9"/>
  <c r="B121" i="9"/>
  <c r="C125" i="4"/>
  <c r="B124" i="4"/>
  <c r="F77" i="9" l="1"/>
  <c r="C122" i="12"/>
  <c r="B121" i="12"/>
  <c r="C123" i="11"/>
  <c r="B122" i="11"/>
  <c r="C123" i="9"/>
  <c r="B122" i="9"/>
  <c r="C126" i="4"/>
  <c r="B125" i="4"/>
  <c r="C123" i="12" l="1"/>
  <c r="B122" i="12"/>
  <c r="C124" i="11"/>
  <c r="B123" i="11"/>
  <c r="I77" i="9"/>
  <c r="C124" i="9"/>
  <c r="B123" i="9"/>
  <c r="C127" i="4"/>
  <c r="B126" i="4"/>
  <c r="E78" i="9" l="1"/>
  <c r="G78" i="9"/>
  <c r="C124" i="12"/>
  <c r="B123" i="12"/>
  <c r="C125" i="11"/>
  <c r="B124" i="11"/>
  <c r="K78" i="9"/>
  <c r="C125" i="9"/>
  <c r="B124" i="9"/>
  <c r="C128" i="4"/>
  <c r="B127" i="4"/>
  <c r="F78" i="9" l="1"/>
  <c r="C125" i="12"/>
  <c r="B124" i="12"/>
  <c r="C126" i="11"/>
  <c r="B125" i="11"/>
  <c r="C126" i="9"/>
  <c r="B125" i="9"/>
  <c r="C129" i="4"/>
  <c r="B128" i="4"/>
  <c r="C126" i="12" l="1"/>
  <c r="B125" i="12"/>
  <c r="C127" i="11"/>
  <c r="B126" i="11"/>
  <c r="I78" i="9"/>
  <c r="C127" i="9"/>
  <c r="B126" i="9"/>
  <c r="C130" i="4"/>
  <c r="B129" i="4"/>
  <c r="E79" i="9" l="1"/>
  <c r="G79" i="9"/>
  <c r="C127" i="12"/>
  <c r="B126" i="12"/>
  <c r="C128" i="11"/>
  <c r="B127" i="11"/>
  <c r="K79" i="9"/>
  <c r="C128" i="9"/>
  <c r="B127" i="9"/>
  <c r="C131" i="4"/>
  <c r="B130" i="4"/>
  <c r="F79" i="9" l="1"/>
  <c r="C128" i="12"/>
  <c r="B127" i="12"/>
  <c r="C129" i="11"/>
  <c r="B128" i="11"/>
  <c r="C129" i="9"/>
  <c r="B128" i="9"/>
  <c r="C132" i="4"/>
  <c r="B131" i="4"/>
  <c r="C129" i="12" l="1"/>
  <c r="B128" i="12"/>
  <c r="C130" i="11"/>
  <c r="B129" i="11"/>
  <c r="I79" i="9"/>
  <c r="C130" i="9"/>
  <c r="B129" i="9"/>
  <c r="C133" i="4"/>
  <c r="B132" i="4"/>
  <c r="E80" i="9" l="1"/>
  <c r="G80" i="9"/>
  <c r="C130" i="12"/>
  <c r="B129" i="12"/>
  <c r="C131" i="11"/>
  <c r="B130" i="11"/>
  <c r="K80" i="9"/>
  <c r="C131" i="9"/>
  <c r="B130" i="9"/>
  <c r="C134" i="4"/>
  <c r="B133" i="4"/>
  <c r="F80" i="9" l="1"/>
  <c r="C131" i="12"/>
  <c r="B130" i="12"/>
  <c r="C132" i="11"/>
  <c r="B131" i="11"/>
  <c r="C132" i="9"/>
  <c r="B131" i="9"/>
  <c r="C135" i="4"/>
  <c r="B134" i="4"/>
  <c r="C132" i="12" l="1"/>
  <c r="B131" i="12"/>
  <c r="C133" i="11"/>
  <c r="B132" i="11"/>
  <c r="I80" i="9"/>
  <c r="C133" i="9"/>
  <c r="B132" i="9"/>
  <c r="C136" i="4"/>
  <c r="B135" i="4"/>
  <c r="E81" i="9" l="1"/>
  <c r="G81" i="9"/>
  <c r="C133" i="12"/>
  <c r="B132" i="12"/>
  <c r="C134" i="11"/>
  <c r="B133" i="11"/>
  <c r="K81" i="9"/>
  <c r="C134" i="9"/>
  <c r="B133" i="9"/>
  <c r="C137" i="4"/>
  <c r="B136" i="4"/>
  <c r="F81" i="9" l="1"/>
  <c r="C134" i="12"/>
  <c r="B133" i="12"/>
  <c r="C135" i="11"/>
  <c r="B134" i="11"/>
  <c r="C135" i="9"/>
  <c r="B134" i="9"/>
  <c r="C138" i="4"/>
  <c r="B137" i="4"/>
  <c r="C135" i="12" l="1"/>
  <c r="B134" i="12"/>
  <c r="C136" i="11"/>
  <c r="B135" i="11"/>
  <c r="I81" i="9"/>
  <c r="C136" i="9"/>
  <c r="B135" i="9"/>
  <c r="C139" i="4"/>
  <c r="B138" i="4"/>
  <c r="E82" i="9" l="1"/>
  <c r="G82" i="9"/>
  <c r="C136" i="12"/>
  <c r="B135" i="12"/>
  <c r="C137" i="11"/>
  <c r="B136" i="11"/>
  <c r="K82" i="9"/>
  <c r="C137" i="9"/>
  <c r="B136" i="9"/>
  <c r="C140" i="4"/>
  <c r="B139" i="4"/>
  <c r="F82" i="9" l="1"/>
  <c r="I82" i="9" s="1"/>
  <c r="C137" i="12"/>
  <c r="B136" i="12"/>
  <c r="C138" i="11"/>
  <c r="B137" i="11"/>
  <c r="C138" i="9"/>
  <c r="B137" i="9"/>
  <c r="C141" i="4"/>
  <c r="B140" i="4"/>
  <c r="E83" i="9" l="1"/>
  <c r="G83" i="9"/>
  <c r="C138" i="12"/>
  <c r="B137" i="12"/>
  <c r="K83" i="9"/>
  <c r="C139" i="11"/>
  <c r="B138" i="11"/>
  <c r="C139" i="9"/>
  <c r="B138" i="9"/>
  <c r="C142" i="4"/>
  <c r="B141" i="4"/>
  <c r="F83" i="9" l="1"/>
  <c r="I83" i="9" s="1"/>
  <c r="C139" i="12"/>
  <c r="B138" i="12"/>
  <c r="C140" i="11"/>
  <c r="B139" i="11"/>
  <c r="C140" i="9"/>
  <c r="B139" i="9"/>
  <c r="C143" i="4"/>
  <c r="B142" i="4"/>
  <c r="E84" i="9" l="1"/>
  <c r="G84" i="9"/>
  <c r="C140" i="12"/>
  <c r="B139" i="12"/>
  <c r="C141" i="11"/>
  <c r="B140" i="11"/>
  <c r="K84" i="9"/>
  <c r="C141" i="9"/>
  <c r="B140" i="9"/>
  <c r="C144" i="4"/>
  <c r="B143" i="4"/>
  <c r="F84" i="9" l="1"/>
  <c r="C141" i="12"/>
  <c r="B140" i="12"/>
  <c r="C142" i="11"/>
  <c r="B141" i="11"/>
  <c r="C142" i="9"/>
  <c r="B141" i="9"/>
  <c r="C145" i="4"/>
  <c r="B144" i="4"/>
  <c r="C142" i="12" l="1"/>
  <c r="B141" i="12"/>
  <c r="C143" i="11"/>
  <c r="B142" i="11"/>
  <c r="I84" i="9"/>
  <c r="C143" i="9"/>
  <c r="B142" i="9"/>
  <c r="C146" i="4"/>
  <c r="B145" i="4"/>
  <c r="E85" i="9" l="1"/>
  <c r="G85" i="9"/>
  <c r="C143" i="12"/>
  <c r="B142" i="12"/>
  <c r="C144" i="11"/>
  <c r="B143" i="11"/>
  <c r="K85" i="9"/>
  <c r="C144" i="9"/>
  <c r="B143" i="9"/>
  <c r="C147" i="4"/>
  <c r="B146" i="4"/>
  <c r="F85" i="9" l="1"/>
  <c r="C144" i="12"/>
  <c r="B143" i="12"/>
  <c r="C145" i="11"/>
  <c r="B144" i="11"/>
  <c r="C145" i="9"/>
  <c r="B144" i="9"/>
  <c r="C148" i="4"/>
  <c r="B147" i="4"/>
  <c r="C145" i="12" l="1"/>
  <c r="B144" i="12"/>
  <c r="C146" i="11"/>
  <c r="B145" i="11"/>
  <c r="I85" i="9"/>
  <c r="C146" i="9"/>
  <c r="B145" i="9"/>
  <c r="C149" i="4"/>
  <c r="B148" i="4"/>
  <c r="E86" i="9" l="1"/>
  <c r="G86" i="9"/>
  <c r="C146" i="12"/>
  <c r="B145" i="12"/>
  <c r="K86" i="9"/>
  <c r="C147" i="11"/>
  <c r="B146" i="11"/>
  <c r="C147" i="9"/>
  <c r="B146" i="9"/>
  <c r="C150" i="4"/>
  <c r="B149" i="4"/>
  <c r="F86" i="9" l="1"/>
  <c r="I86" i="9" s="1"/>
  <c r="C147" i="12"/>
  <c r="B146" i="12"/>
  <c r="C148" i="11"/>
  <c r="B147" i="11"/>
  <c r="C148" i="9"/>
  <c r="B147" i="9"/>
  <c r="C151" i="4"/>
  <c r="B150" i="4"/>
  <c r="E87" i="9" l="1"/>
  <c r="G87" i="9"/>
  <c r="C148" i="12"/>
  <c r="B147" i="12"/>
  <c r="C149" i="11"/>
  <c r="B148" i="11"/>
  <c r="K87" i="9"/>
  <c r="C149" i="9"/>
  <c r="B148" i="9"/>
  <c r="C152" i="4"/>
  <c r="B151" i="4"/>
  <c r="F87" i="9" l="1"/>
  <c r="C149" i="12"/>
  <c r="B148" i="12"/>
  <c r="C150" i="11"/>
  <c r="B149" i="11"/>
  <c r="C150" i="9"/>
  <c r="B149" i="9"/>
  <c r="C153" i="4"/>
  <c r="B152" i="4"/>
  <c r="C150" i="12" l="1"/>
  <c r="B149" i="12"/>
  <c r="C151" i="11"/>
  <c r="B150" i="11"/>
  <c r="I87" i="9"/>
  <c r="C151" i="9"/>
  <c r="B150" i="9"/>
  <c r="C154" i="4"/>
  <c r="B153" i="4"/>
  <c r="E88" i="9" l="1"/>
  <c r="G88" i="9"/>
  <c r="C151" i="12"/>
  <c r="B150" i="12"/>
  <c r="C152" i="11"/>
  <c r="B151" i="11"/>
  <c r="K88" i="9"/>
  <c r="C152" i="9"/>
  <c r="B151" i="9"/>
  <c r="C155" i="4"/>
  <c r="B154" i="4"/>
  <c r="F88" i="9" l="1"/>
  <c r="I88" i="9" s="1"/>
  <c r="C152" i="12"/>
  <c r="B151" i="12"/>
  <c r="C153" i="11"/>
  <c r="B152" i="11"/>
  <c r="C153" i="9"/>
  <c r="B152" i="9"/>
  <c r="C156" i="4"/>
  <c r="B155" i="4"/>
  <c r="E89" i="9" l="1"/>
  <c r="G89" i="9"/>
  <c r="C153" i="12"/>
  <c r="B152" i="12"/>
  <c r="C154" i="11"/>
  <c r="B153" i="11"/>
  <c r="K89" i="9"/>
  <c r="C154" i="9"/>
  <c r="B153" i="9"/>
  <c r="C157" i="4"/>
  <c r="B156" i="4"/>
  <c r="F89" i="9" l="1"/>
  <c r="C154" i="12"/>
  <c r="B153" i="12"/>
  <c r="C155" i="11"/>
  <c r="B154" i="11"/>
  <c r="C155" i="9"/>
  <c r="B154" i="9"/>
  <c r="C158" i="4"/>
  <c r="B157" i="4"/>
  <c r="C155" i="12" l="1"/>
  <c r="B154" i="12"/>
  <c r="C156" i="11"/>
  <c r="B155" i="11"/>
  <c r="I89" i="9"/>
  <c r="C156" i="9"/>
  <c r="B155" i="9"/>
  <c r="C159" i="4"/>
  <c r="B158" i="4"/>
  <c r="E90" i="9" l="1"/>
  <c r="G90" i="9"/>
  <c r="C156" i="12"/>
  <c r="B155" i="12"/>
  <c r="C157" i="11"/>
  <c r="B156" i="11"/>
  <c r="K90" i="9"/>
  <c r="C157" i="9"/>
  <c r="B156" i="9"/>
  <c r="C160" i="4"/>
  <c r="B159" i="4"/>
  <c r="F90" i="9" l="1"/>
  <c r="C157" i="12"/>
  <c r="B156" i="12"/>
  <c r="C158" i="11"/>
  <c r="B157" i="11"/>
  <c r="C158" i="9"/>
  <c r="B157" i="9"/>
  <c r="C161" i="4"/>
  <c r="B160" i="4"/>
  <c r="C158" i="12" l="1"/>
  <c r="B157" i="12"/>
  <c r="C159" i="11"/>
  <c r="B158" i="11"/>
  <c r="I90" i="9"/>
  <c r="C159" i="9"/>
  <c r="B158" i="9"/>
  <c r="C162" i="4"/>
  <c r="B161" i="4"/>
  <c r="E91" i="9" l="1"/>
  <c r="G91" i="9"/>
  <c r="C159" i="12"/>
  <c r="B158" i="12"/>
  <c r="C160" i="11"/>
  <c r="B159" i="11"/>
  <c r="K91" i="9"/>
  <c r="C160" i="9"/>
  <c r="B159" i="9"/>
  <c r="C163" i="4"/>
  <c r="B162" i="4"/>
  <c r="F91" i="9" l="1"/>
  <c r="C160" i="12"/>
  <c r="B159" i="12"/>
  <c r="C161" i="11"/>
  <c r="B160" i="11"/>
  <c r="C161" i="9"/>
  <c r="B160" i="9"/>
  <c r="C164" i="4"/>
  <c r="B163" i="4"/>
  <c r="C161" i="12" l="1"/>
  <c r="B160" i="12"/>
  <c r="C162" i="11"/>
  <c r="B161" i="11"/>
  <c r="I91" i="9"/>
  <c r="C162" i="9"/>
  <c r="B161" i="9"/>
  <c r="C165" i="4"/>
  <c r="B164" i="4"/>
  <c r="E92" i="9" l="1"/>
  <c r="G92" i="9"/>
  <c r="C162" i="12"/>
  <c r="B161" i="12"/>
  <c r="C163" i="11"/>
  <c r="B162" i="11"/>
  <c r="K92" i="9"/>
  <c r="C163" i="9"/>
  <c r="B162" i="9"/>
  <c r="C166" i="4"/>
  <c r="B165" i="4"/>
  <c r="F92" i="9" l="1"/>
  <c r="C163" i="12"/>
  <c r="B162" i="12"/>
  <c r="C164" i="11"/>
  <c r="B163" i="11"/>
  <c r="C164" i="9"/>
  <c r="B163" i="9"/>
  <c r="C167" i="4"/>
  <c r="B166" i="4"/>
  <c r="C164" i="12" l="1"/>
  <c r="B163" i="12"/>
  <c r="C165" i="11"/>
  <c r="B164" i="11"/>
  <c r="I92" i="9"/>
  <c r="C165" i="9"/>
  <c r="B164" i="9"/>
  <c r="C168" i="4"/>
  <c r="B167" i="4"/>
  <c r="E93" i="9" l="1"/>
  <c r="G93" i="9"/>
  <c r="C165" i="12"/>
  <c r="B164" i="12"/>
  <c r="C166" i="11"/>
  <c r="B165" i="11"/>
  <c r="K93" i="9"/>
  <c r="C166" i="9"/>
  <c r="B165" i="9"/>
  <c r="C169" i="4"/>
  <c r="B168" i="4"/>
  <c r="F93" i="9" l="1"/>
  <c r="C166" i="12"/>
  <c r="B165" i="12"/>
  <c r="C167" i="11"/>
  <c r="B166" i="11"/>
  <c r="C167" i="9"/>
  <c r="B166" i="9"/>
  <c r="C170" i="4"/>
  <c r="B169" i="4"/>
  <c r="C167" i="12" l="1"/>
  <c r="B166" i="12"/>
  <c r="C168" i="11"/>
  <c r="B167" i="11"/>
  <c r="I93" i="9"/>
  <c r="C168" i="9"/>
  <c r="B167" i="9"/>
  <c r="C171" i="4"/>
  <c r="B170" i="4"/>
  <c r="E94" i="9" l="1"/>
  <c r="G94" i="9"/>
  <c r="C168" i="12"/>
  <c r="B167" i="12"/>
  <c r="C169" i="11"/>
  <c r="B168" i="11"/>
  <c r="K94" i="9"/>
  <c r="C169" i="9"/>
  <c r="B168" i="9"/>
  <c r="C172" i="4"/>
  <c r="B171" i="4"/>
  <c r="F94" i="9" l="1"/>
  <c r="C169" i="12"/>
  <c r="B168" i="12"/>
  <c r="C170" i="11"/>
  <c r="B169" i="11"/>
  <c r="C170" i="9"/>
  <c r="B169" i="9"/>
  <c r="C173" i="4"/>
  <c r="B172" i="4"/>
  <c r="C170" i="12" l="1"/>
  <c r="B169" i="12"/>
  <c r="C171" i="11"/>
  <c r="B170" i="11"/>
  <c r="I94" i="9"/>
  <c r="C171" i="9"/>
  <c r="B170" i="9"/>
  <c r="C174" i="4"/>
  <c r="B173" i="4"/>
  <c r="E95" i="9" l="1"/>
  <c r="G95" i="9"/>
  <c r="C171" i="12"/>
  <c r="B170" i="12"/>
  <c r="C172" i="11"/>
  <c r="B171" i="11"/>
  <c r="K95" i="9"/>
  <c r="C172" i="9"/>
  <c r="B171" i="9"/>
  <c r="C175" i="4"/>
  <c r="B174" i="4"/>
  <c r="F95" i="9" l="1"/>
  <c r="C172" i="12"/>
  <c r="B171" i="12"/>
  <c r="C173" i="11"/>
  <c r="B172" i="11"/>
  <c r="C173" i="9"/>
  <c r="B172" i="9"/>
  <c r="C176" i="4"/>
  <c r="B175" i="4"/>
  <c r="C173" i="12" l="1"/>
  <c r="B172" i="12"/>
  <c r="C174" i="11"/>
  <c r="B173" i="11"/>
  <c r="I95" i="9"/>
  <c r="C174" i="9"/>
  <c r="B173" i="9"/>
  <c r="C177" i="4"/>
  <c r="B176" i="4"/>
  <c r="E96" i="9" l="1"/>
  <c r="G96" i="9"/>
  <c r="C174" i="12"/>
  <c r="B173" i="12"/>
  <c r="C175" i="11"/>
  <c r="B174" i="11"/>
  <c r="K96" i="9"/>
  <c r="C175" i="9"/>
  <c r="B174" i="9"/>
  <c r="C178" i="4"/>
  <c r="B177" i="4"/>
  <c r="F96" i="9" l="1"/>
  <c r="C175" i="12"/>
  <c r="B174" i="12"/>
  <c r="C176" i="11"/>
  <c r="B175" i="11"/>
  <c r="C176" i="9"/>
  <c r="B175" i="9"/>
  <c r="C179" i="4"/>
  <c r="B178" i="4"/>
  <c r="C176" i="12" l="1"/>
  <c r="B175" i="12"/>
  <c r="C177" i="11"/>
  <c r="B176" i="11"/>
  <c r="I96" i="9"/>
  <c r="C177" i="9"/>
  <c r="B176" i="9"/>
  <c r="C180" i="4"/>
  <c r="B179" i="4"/>
  <c r="E97" i="9" l="1"/>
  <c r="G97" i="9"/>
  <c r="C177" i="12"/>
  <c r="B176" i="12"/>
  <c r="C178" i="11"/>
  <c r="B177" i="11"/>
  <c r="K97" i="9"/>
  <c r="C178" i="9"/>
  <c r="B177" i="9"/>
  <c r="C181" i="4"/>
  <c r="B180" i="4"/>
  <c r="F97" i="9" l="1"/>
  <c r="I97" i="9" s="1"/>
  <c r="C178" i="12"/>
  <c r="B177" i="12"/>
  <c r="C179" i="11"/>
  <c r="B178" i="11"/>
  <c r="C179" i="9"/>
  <c r="B178" i="9"/>
  <c r="C182" i="4"/>
  <c r="B181" i="4"/>
  <c r="E98" i="9" l="1"/>
  <c r="G98" i="9"/>
  <c r="C179" i="12"/>
  <c r="B178" i="12"/>
  <c r="K98" i="9"/>
  <c r="C180" i="11"/>
  <c r="B179" i="11"/>
  <c r="C180" i="9"/>
  <c r="B179" i="9"/>
  <c r="C183" i="4"/>
  <c r="B182" i="4"/>
  <c r="F98" i="9" l="1"/>
  <c r="I98" i="9" s="1"/>
  <c r="C180" i="12"/>
  <c r="B179" i="12"/>
  <c r="C181" i="11"/>
  <c r="B180" i="11"/>
  <c r="C181" i="9"/>
  <c r="B180" i="9"/>
  <c r="C184" i="4"/>
  <c r="B183" i="4"/>
  <c r="E99" i="9" l="1"/>
  <c r="G99" i="9"/>
  <c r="C181" i="12"/>
  <c r="B180" i="12"/>
  <c r="C182" i="11"/>
  <c r="B181" i="11"/>
  <c r="K99" i="9"/>
  <c r="C182" i="9"/>
  <c r="B181" i="9"/>
  <c r="C185" i="4"/>
  <c r="B184" i="4"/>
  <c r="F99" i="9" l="1"/>
  <c r="I99" i="9" s="1"/>
  <c r="C182" i="12"/>
  <c r="B181" i="12"/>
  <c r="C183" i="11"/>
  <c r="B182" i="11"/>
  <c r="C183" i="9"/>
  <c r="B182" i="9"/>
  <c r="C186" i="4"/>
  <c r="B185" i="4"/>
  <c r="E100" i="9" l="1"/>
  <c r="G100" i="9"/>
  <c r="C183" i="12"/>
  <c r="B182" i="12"/>
  <c r="C184" i="11"/>
  <c r="B183" i="11"/>
  <c r="K100" i="9"/>
  <c r="C184" i="9"/>
  <c r="B183" i="9"/>
  <c r="C187" i="4"/>
  <c r="B186" i="4"/>
  <c r="F100" i="9" l="1"/>
  <c r="C184" i="12"/>
  <c r="B183" i="12"/>
  <c r="C185" i="11"/>
  <c r="B184" i="11"/>
  <c r="C185" i="9"/>
  <c r="B184" i="9"/>
  <c r="C188" i="4"/>
  <c r="B187" i="4"/>
  <c r="I100" i="9" l="1"/>
  <c r="C185" i="12"/>
  <c r="B184" i="12"/>
  <c r="C186" i="11"/>
  <c r="B185" i="11"/>
  <c r="C186" i="9"/>
  <c r="B185" i="9"/>
  <c r="C189" i="4"/>
  <c r="B188" i="4"/>
  <c r="E101" i="9" l="1"/>
  <c r="G101" i="9"/>
  <c r="C186" i="12"/>
  <c r="B185" i="12"/>
  <c r="C187" i="11"/>
  <c r="B186" i="11"/>
  <c r="C187" i="9"/>
  <c r="B186" i="9"/>
  <c r="C190" i="4"/>
  <c r="B189" i="4"/>
  <c r="F101" i="9" l="1"/>
  <c r="I101" i="9" s="1"/>
  <c r="E102" i="9" s="1"/>
  <c r="K102" i="9" s="1"/>
  <c r="G102" i="9"/>
  <c r="K101" i="9"/>
  <c r="C187" i="12"/>
  <c r="B186" i="12"/>
  <c r="C188" i="11"/>
  <c r="B187" i="11"/>
  <c r="B187" i="9"/>
  <c r="C188" i="9"/>
  <c r="C191" i="4"/>
  <c r="B190" i="4"/>
  <c r="F102" i="9" l="1"/>
  <c r="I102" i="9" s="1"/>
  <c r="E103" i="9" s="1"/>
  <c r="K103" i="9" s="1"/>
  <c r="G103" i="9"/>
  <c r="C188" i="12"/>
  <c r="B187" i="12"/>
  <c r="C189" i="11"/>
  <c r="B188" i="11"/>
  <c r="B188" i="9"/>
  <c r="C189" i="9"/>
  <c r="C192" i="4"/>
  <c r="B191" i="4"/>
  <c r="F103" i="9" l="1"/>
  <c r="I103" i="9" s="1"/>
  <c r="C189" i="12"/>
  <c r="B188" i="12"/>
  <c r="C190" i="11"/>
  <c r="B189" i="11"/>
  <c r="B189" i="9"/>
  <c r="C190" i="9"/>
  <c r="C193" i="4"/>
  <c r="B192" i="4"/>
  <c r="E104" i="9" l="1"/>
  <c r="G104" i="9"/>
  <c r="C190" i="12"/>
  <c r="B189" i="12"/>
  <c r="C191" i="11"/>
  <c r="B190" i="11"/>
  <c r="K104" i="9"/>
  <c r="B190" i="9"/>
  <c r="C191" i="9"/>
  <c r="C194" i="4"/>
  <c r="B193" i="4"/>
  <c r="F104" i="9" l="1"/>
  <c r="C191" i="12"/>
  <c r="B190" i="12"/>
  <c r="C192" i="11"/>
  <c r="B191" i="11"/>
  <c r="B191" i="9"/>
  <c r="C192" i="9"/>
  <c r="C195" i="4"/>
  <c r="B194" i="4"/>
  <c r="C192" i="12" l="1"/>
  <c r="B191" i="12"/>
  <c r="C193" i="11"/>
  <c r="B192" i="11"/>
  <c r="I104" i="9"/>
  <c r="B192" i="9"/>
  <c r="C193" i="9"/>
  <c r="C196" i="4"/>
  <c r="B195" i="4"/>
  <c r="E105" i="9" l="1"/>
  <c r="G105" i="9"/>
  <c r="C193" i="12"/>
  <c r="B192" i="12"/>
  <c r="C194" i="11"/>
  <c r="B193" i="11"/>
  <c r="K105" i="9"/>
  <c r="B193" i="9"/>
  <c r="C194" i="9"/>
  <c r="C197" i="4"/>
  <c r="B196" i="4"/>
  <c r="F105" i="9" l="1"/>
  <c r="C194" i="12"/>
  <c r="B193" i="12"/>
  <c r="C195" i="11"/>
  <c r="B194" i="11"/>
  <c r="B194" i="9"/>
  <c r="C195" i="9"/>
  <c r="C198" i="4"/>
  <c r="B197" i="4"/>
  <c r="C195" i="12" l="1"/>
  <c r="B194" i="12"/>
  <c r="C196" i="11"/>
  <c r="B195" i="11"/>
  <c r="I105" i="9"/>
  <c r="B195" i="9"/>
  <c r="C196" i="9"/>
  <c r="C199" i="4"/>
  <c r="B198" i="4"/>
  <c r="E106" i="9" l="1"/>
  <c r="G106" i="9"/>
  <c r="C196" i="12"/>
  <c r="B195" i="12"/>
  <c r="C197" i="11"/>
  <c r="B196" i="11"/>
  <c r="K106" i="9"/>
  <c r="B196" i="9"/>
  <c r="C197" i="9"/>
  <c r="C200" i="4"/>
  <c r="B199" i="4"/>
  <c r="F106" i="9" l="1"/>
  <c r="C197" i="12"/>
  <c r="B196" i="12"/>
  <c r="C198" i="11"/>
  <c r="B197" i="11"/>
  <c r="B197" i="9"/>
  <c r="C198" i="9"/>
  <c r="C201" i="4"/>
  <c r="B200" i="4"/>
  <c r="C198" i="12" l="1"/>
  <c r="B197" i="12"/>
  <c r="C199" i="11"/>
  <c r="B198" i="11"/>
  <c r="I106" i="9"/>
  <c r="B198" i="9"/>
  <c r="C199" i="9"/>
  <c r="C202" i="4"/>
  <c r="B201" i="4"/>
  <c r="E107" i="9" l="1"/>
  <c r="G107" i="9"/>
  <c r="C199" i="12"/>
  <c r="B198" i="12"/>
  <c r="C200" i="11"/>
  <c r="B199" i="11"/>
  <c r="K107" i="9"/>
  <c r="B199" i="9"/>
  <c r="C200" i="9"/>
  <c r="C203" i="4"/>
  <c r="B202" i="4"/>
  <c r="F107" i="9" l="1"/>
  <c r="C200" i="12"/>
  <c r="B199" i="12"/>
  <c r="C201" i="11"/>
  <c r="B200" i="11"/>
  <c r="B200" i="9"/>
  <c r="C201" i="9"/>
  <c r="C204" i="4"/>
  <c r="B203" i="4"/>
  <c r="C201" i="12" l="1"/>
  <c r="B200" i="12"/>
  <c r="C202" i="11"/>
  <c r="B201" i="11"/>
  <c r="I107" i="9"/>
  <c r="B201" i="9"/>
  <c r="C202" i="9"/>
  <c r="C205" i="4"/>
  <c r="B204" i="4"/>
  <c r="E108" i="9" l="1"/>
  <c r="G108" i="9"/>
  <c r="C202" i="12"/>
  <c r="B201" i="12"/>
  <c r="C203" i="11"/>
  <c r="B202" i="11"/>
  <c r="K108" i="9"/>
  <c r="B202" i="9"/>
  <c r="C203" i="9"/>
  <c r="C206" i="4"/>
  <c r="B205" i="4"/>
  <c r="F108" i="9" l="1"/>
  <c r="C203" i="12"/>
  <c r="B202" i="12"/>
  <c r="C204" i="11"/>
  <c r="B203" i="11"/>
  <c r="B203" i="9"/>
  <c r="C204" i="9"/>
  <c r="C207" i="4"/>
  <c r="B206" i="4"/>
  <c r="C204" i="12" l="1"/>
  <c r="B203" i="12"/>
  <c r="C205" i="11"/>
  <c r="B204" i="11"/>
  <c r="I108" i="9"/>
  <c r="B204" i="9"/>
  <c r="C205" i="9"/>
  <c r="C208" i="4"/>
  <c r="B207" i="4"/>
  <c r="E109" i="9" l="1"/>
  <c r="G109" i="9"/>
  <c r="C205" i="12"/>
  <c r="B204" i="12"/>
  <c r="C206" i="11"/>
  <c r="B205" i="11"/>
  <c r="K109" i="9"/>
  <c r="B205" i="9"/>
  <c r="C206" i="9"/>
  <c r="C209" i="4"/>
  <c r="B208" i="4"/>
  <c r="F109" i="9" l="1"/>
  <c r="C206" i="12"/>
  <c r="B205" i="12"/>
  <c r="C207" i="11"/>
  <c r="B206" i="11"/>
  <c r="B206" i="9"/>
  <c r="C207" i="9"/>
  <c r="C210" i="4"/>
  <c r="B209" i="4"/>
  <c r="C207" i="12" l="1"/>
  <c r="B206" i="12"/>
  <c r="C208" i="11"/>
  <c r="B207" i="11"/>
  <c r="I109" i="9"/>
  <c r="B207" i="9"/>
  <c r="C208" i="9"/>
  <c r="C211" i="4"/>
  <c r="B210" i="4"/>
  <c r="E110" i="9" l="1"/>
  <c r="G110" i="9"/>
  <c r="C208" i="12"/>
  <c r="B207" i="12"/>
  <c r="C209" i="11"/>
  <c r="B208" i="11"/>
  <c r="K110" i="9"/>
  <c r="B208" i="9"/>
  <c r="C209" i="9"/>
  <c r="C212" i="4"/>
  <c r="B211" i="4"/>
  <c r="F110" i="9" l="1"/>
  <c r="C209" i="12"/>
  <c r="B208" i="12"/>
  <c r="C210" i="11"/>
  <c r="B209" i="11"/>
  <c r="B209" i="9"/>
  <c r="C210" i="9"/>
  <c r="C213" i="4"/>
  <c r="B212" i="4"/>
  <c r="C210" i="12" l="1"/>
  <c r="B209" i="12"/>
  <c r="C211" i="11"/>
  <c r="B210" i="11"/>
  <c r="I110" i="9"/>
  <c r="B210" i="9"/>
  <c r="C211" i="9"/>
  <c r="C214" i="4"/>
  <c r="B213" i="4"/>
  <c r="E111" i="9" l="1"/>
  <c r="G111" i="9"/>
  <c r="C211" i="12"/>
  <c r="B210" i="12"/>
  <c r="C212" i="11"/>
  <c r="B211" i="11"/>
  <c r="K111" i="9"/>
  <c r="B211" i="9"/>
  <c r="C212" i="9"/>
  <c r="C215" i="4"/>
  <c r="B214" i="4"/>
  <c r="F111" i="9" l="1"/>
  <c r="C212" i="12"/>
  <c r="B211" i="12"/>
  <c r="C213" i="11"/>
  <c r="B212" i="11"/>
  <c r="B212" i="9"/>
  <c r="C213" i="9"/>
  <c r="C216" i="4"/>
  <c r="B215" i="4"/>
  <c r="C213" i="12" l="1"/>
  <c r="B212" i="12"/>
  <c r="C214" i="11"/>
  <c r="B213" i="11"/>
  <c r="I111" i="9"/>
  <c r="B213" i="9"/>
  <c r="C214" i="9"/>
  <c r="C217" i="4"/>
  <c r="B216" i="4"/>
  <c r="E112" i="9" l="1"/>
  <c r="G112" i="9"/>
  <c r="C214" i="12"/>
  <c r="B213" i="12"/>
  <c r="C215" i="11"/>
  <c r="B214" i="11"/>
  <c r="K112" i="9"/>
  <c r="B214" i="9"/>
  <c r="C215" i="9"/>
  <c r="C218" i="4"/>
  <c r="B217" i="4"/>
  <c r="F112" i="9" l="1"/>
  <c r="C215" i="12"/>
  <c r="B214" i="12"/>
  <c r="C216" i="11"/>
  <c r="B215" i="11"/>
  <c r="B215" i="9"/>
  <c r="C216" i="9"/>
  <c r="C219" i="4"/>
  <c r="B218" i="4"/>
  <c r="C216" i="12" l="1"/>
  <c r="B215" i="12"/>
  <c r="C217" i="11"/>
  <c r="B216" i="11"/>
  <c r="I112" i="9"/>
  <c r="B216" i="9"/>
  <c r="C217" i="9"/>
  <c r="C220" i="4"/>
  <c r="B219" i="4"/>
  <c r="E113" i="9" l="1"/>
  <c r="G113" i="9"/>
  <c r="C217" i="12"/>
  <c r="B216" i="12"/>
  <c r="C218" i="11"/>
  <c r="B217" i="11"/>
  <c r="K113" i="9"/>
  <c r="B217" i="9"/>
  <c r="C218" i="9"/>
  <c r="C221" i="4"/>
  <c r="B220" i="4"/>
  <c r="F113" i="9" l="1"/>
  <c r="I113" i="9" s="1"/>
  <c r="C218" i="12"/>
  <c r="B217" i="12"/>
  <c r="C219" i="11"/>
  <c r="B218" i="11"/>
  <c r="B218" i="9"/>
  <c r="C219" i="9"/>
  <c r="C222" i="4"/>
  <c r="B221" i="4"/>
  <c r="E114" i="9" l="1"/>
  <c r="G114" i="9"/>
  <c r="C219" i="12"/>
  <c r="B218" i="12"/>
  <c r="K114" i="9"/>
  <c r="C220" i="11"/>
  <c r="B219" i="11"/>
  <c r="B219" i="9"/>
  <c r="C220" i="9"/>
  <c r="C223" i="4"/>
  <c r="B222" i="4"/>
  <c r="F114" i="9" l="1"/>
  <c r="I114" i="9" s="1"/>
  <c r="C220" i="12"/>
  <c r="B219" i="12"/>
  <c r="C221" i="11"/>
  <c r="B220" i="11"/>
  <c r="B220" i="9"/>
  <c r="C221" i="9"/>
  <c r="C224" i="4"/>
  <c r="B223" i="4"/>
  <c r="E115" i="9" l="1"/>
  <c r="G115" i="9"/>
  <c r="C221" i="12"/>
  <c r="B220" i="12"/>
  <c r="C222" i="11"/>
  <c r="B221" i="11"/>
  <c r="K115" i="9"/>
  <c r="B221" i="9"/>
  <c r="C222" i="9"/>
  <c r="C225" i="4"/>
  <c r="B224" i="4"/>
  <c r="F115" i="9" l="1"/>
  <c r="C222" i="12"/>
  <c r="B221" i="12"/>
  <c r="C223" i="11"/>
  <c r="B222" i="11"/>
  <c r="B222" i="9"/>
  <c r="C223" i="9"/>
  <c r="C226" i="4"/>
  <c r="B225" i="4"/>
  <c r="C223" i="12" l="1"/>
  <c r="B222" i="12"/>
  <c r="C224" i="11"/>
  <c r="B223" i="11"/>
  <c r="I115" i="9"/>
  <c r="B223" i="9"/>
  <c r="C224" i="9"/>
  <c r="C227" i="4"/>
  <c r="B226" i="4"/>
  <c r="E116" i="9" l="1"/>
  <c r="G116" i="9"/>
  <c r="C224" i="12"/>
  <c r="B223" i="12"/>
  <c r="C225" i="11"/>
  <c r="B224" i="11"/>
  <c r="K116" i="9"/>
  <c r="B224" i="9"/>
  <c r="C225" i="9"/>
  <c r="C228" i="4"/>
  <c r="B227" i="4"/>
  <c r="F116" i="9" l="1"/>
  <c r="C225" i="12"/>
  <c r="B224" i="12"/>
  <c r="C226" i="11"/>
  <c r="B225" i="11"/>
  <c r="B225" i="9"/>
  <c r="C226" i="9"/>
  <c r="C229" i="4"/>
  <c r="B228" i="4"/>
  <c r="C226" i="12" l="1"/>
  <c r="B225" i="12"/>
  <c r="C227" i="11"/>
  <c r="B226" i="11"/>
  <c r="I116" i="9"/>
  <c r="B226" i="9"/>
  <c r="C227" i="9"/>
  <c r="C230" i="4"/>
  <c r="B229" i="4"/>
  <c r="E117" i="9" l="1"/>
  <c r="G117" i="9"/>
  <c r="C227" i="12"/>
  <c r="B226" i="12"/>
  <c r="C228" i="11"/>
  <c r="B227" i="11"/>
  <c r="K117" i="9"/>
  <c r="B227" i="9"/>
  <c r="C228" i="9"/>
  <c r="C231" i="4"/>
  <c r="B230" i="4"/>
  <c r="F117" i="9" l="1"/>
  <c r="C228" i="12"/>
  <c r="B227" i="12"/>
  <c r="C229" i="11"/>
  <c r="B228" i="11"/>
  <c r="B228" i="9"/>
  <c r="C229" i="9"/>
  <c r="C232" i="4"/>
  <c r="B231" i="4"/>
  <c r="C229" i="12" l="1"/>
  <c r="B228" i="12"/>
  <c r="C230" i="11"/>
  <c r="B229" i="11"/>
  <c r="I117" i="9"/>
  <c r="B229" i="9"/>
  <c r="C230" i="9"/>
  <c r="C233" i="4"/>
  <c r="B232" i="4"/>
  <c r="E118" i="9" l="1"/>
  <c r="G118" i="9"/>
  <c r="C230" i="12"/>
  <c r="B229" i="12"/>
  <c r="C231" i="11"/>
  <c r="B230" i="11"/>
  <c r="K118" i="9"/>
  <c r="B230" i="9"/>
  <c r="C231" i="9"/>
  <c r="C234" i="4"/>
  <c r="B233" i="4"/>
  <c r="F118" i="9" l="1"/>
  <c r="I118" i="9" s="1"/>
  <c r="C231" i="12"/>
  <c r="B230" i="12"/>
  <c r="C232" i="11"/>
  <c r="B231" i="11"/>
  <c r="B231" i="9"/>
  <c r="C232" i="9"/>
  <c r="C235" i="4"/>
  <c r="B234" i="4"/>
  <c r="E119" i="9" l="1"/>
  <c r="G119" i="9"/>
  <c r="C232" i="12"/>
  <c r="B231" i="12"/>
  <c r="C233" i="11"/>
  <c r="B232" i="11"/>
  <c r="K119" i="9"/>
  <c r="B232" i="9"/>
  <c r="C233" i="9"/>
  <c r="C236" i="4"/>
  <c r="B235" i="4"/>
  <c r="F119" i="9" l="1"/>
  <c r="C233" i="12"/>
  <c r="B232" i="12"/>
  <c r="C234" i="11"/>
  <c r="B233" i="11"/>
  <c r="B233" i="9"/>
  <c r="C234" i="9"/>
  <c r="C237" i="4"/>
  <c r="B236" i="4"/>
  <c r="C234" i="12" l="1"/>
  <c r="B233" i="12"/>
  <c r="C235" i="11"/>
  <c r="B234" i="11"/>
  <c r="I119" i="9"/>
  <c r="B234" i="9"/>
  <c r="C235" i="9"/>
  <c r="C238" i="4"/>
  <c r="B237" i="4"/>
  <c r="E120" i="9" l="1"/>
  <c r="G120" i="9"/>
  <c r="C235" i="12"/>
  <c r="B234" i="12"/>
  <c r="C236" i="11"/>
  <c r="B235" i="11"/>
  <c r="K120" i="9"/>
  <c r="B235" i="9"/>
  <c r="C236" i="9"/>
  <c r="C239" i="4"/>
  <c r="B238" i="4"/>
  <c r="F120" i="9" l="1"/>
  <c r="C236" i="12"/>
  <c r="B235" i="12"/>
  <c r="C237" i="11"/>
  <c r="B236" i="11"/>
  <c r="B236" i="9"/>
  <c r="C237" i="9"/>
  <c r="C240" i="4"/>
  <c r="B239" i="4"/>
  <c r="C237" i="12" l="1"/>
  <c r="B236" i="12"/>
  <c r="C238" i="11"/>
  <c r="B237" i="11"/>
  <c r="I120" i="9"/>
  <c r="B237" i="9"/>
  <c r="C238" i="9"/>
  <c r="C241" i="4"/>
  <c r="B240" i="4"/>
  <c r="E121" i="9" l="1"/>
  <c r="G121" i="9"/>
  <c r="C238" i="12"/>
  <c r="B237" i="12"/>
  <c r="C239" i="11"/>
  <c r="B238" i="11"/>
  <c r="K121" i="9"/>
  <c r="B238" i="9"/>
  <c r="C239" i="9"/>
  <c r="C242" i="4"/>
  <c r="B241" i="4"/>
  <c r="F121" i="9" l="1"/>
  <c r="C239" i="12"/>
  <c r="B238" i="12"/>
  <c r="C240" i="11"/>
  <c r="B239" i="11"/>
  <c r="B239" i="9"/>
  <c r="C240" i="9"/>
  <c r="C243" i="4"/>
  <c r="B242" i="4"/>
  <c r="C240" i="12" l="1"/>
  <c r="B239" i="12"/>
  <c r="C241" i="11"/>
  <c r="B240" i="11"/>
  <c r="I121" i="9"/>
  <c r="B240" i="9"/>
  <c r="C241" i="9"/>
  <c r="C244" i="4"/>
  <c r="B243" i="4"/>
  <c r="E122" i="9" l="1"/>
  <c r="G122" i="9"/>
  <c r="C241" i="12"/>
  <c r="B240" i="12"/>
  <c r="C242" i="11"/>
  <c r="B241" i="11"/>
  <c r="K122" i="9"/>
  <c r="B241" i="9"/>
  <c r="C242" i="9"/>
  <c r="C245" i="4"/>
  <c r="B244" i="4"/>
  <c r="F122" i="9" l="1"/>
  <c r="I122" i="9" s="1"/>
  <c r="C242" i="12"/>
  <c r="B241" i="12"/>
  <c r="C243" i="11"/>
  <c r="B242" i="11"/>
  <c r="B242" i="9"/>
  <c r="C243" i="9"/>
  <c r="C246" i="4"/>
  <c r="B245" i="4"/>
  <c r="E123" i="9" l="1"/>
  <c r="G123" i="9"/>
  <c r="C243" i="12"/>
  <c r="B242" i="12"/>
  <c r="C244" i="11"/>
  <c r="B243" i="11"/>
  <c r="K123" i="9"/>
  <c r="B243" i="9"/>
  <c r="C244" i="9"/>
  <c r="C247" i="4"/>
  <c r="B246" i="4"/>
  <c r="F123" i="9" l="1"/>
  <c r="I123" i="9" s="1"/>
  <c r="C244" i="12"/>
  <c r="B243" i="12"/>
  <c r="C245" i="11"/>
  <c r="B244" i="11"/>
  <c r="B244" i="9"/>
  <c r="C245" i="9"/>
  <c r="C248" i="4"/>
  <c r="B247" i="4"/>
  <c r="E124" i="9" l="1"/>
  <c r="G124" i="9"/>
  <c r="C245" i="12"/>
  <c r="B244" i="12"/>
  <c r="C246" i="11"/>
  <c r="B245" i="11"/>
  <c r="K124" i="9"/>
  <c r="B245" i="9"/>
  <c r="C246" i="9"/>
  <c r="C249" i="4"/>
  <c r="B248" i="4"/>
  <c r="F124" i="9" l="1"/>
  <c r="C246" i="12"/>
  <c r="B245" i="12"/>
  <c r="C247" i="11"/>
  <c r="B246" i="11"/>
  <c r="B246" i="9"/>
  <c r="C247" i="9"/>
  <c r="C250" i="4"/>
  <c r="B249" i="4"/>
  <c r="C247" i="12" l="1"/>
  <c r="B246" i="12"/>
  <c r="C248" i="11"/>
  <c r="B247" i="11"/>
  <c r="I124" i="9"/>
  <c r="B247" i="9"/>
  <c r="C248" i="9"/>
  <c r="C251" i="4"/>
  <c r="B250" i="4"/>
  <c r="E125" i="9" l="1"/>
  <c r="G125" i="9"/>
  <c r="C248" i="12"/>
  <c r="B247" i="12"/>
  <c r="C249" i="11"/>
  <c r="B248" i="11"/>
  <c r="K125" i="9"/>
  <c r="B248" i="9"/>
  <c r="C249" i="9"/>
  <c r="C252" i="4"/>
  <c r="B251" i="4"/>
  <c r="F125" i="9" l="1"/>
  <c r="I125" i="9" s="1"/>
  <c r="C249" i="12"/>
  <c r="B248" i="12"/>
  <c r="C250" i="11"/>
  <c r="B249" i="11"/>
  <c r="B249" i="9"/>
  <c r="C250" i="9"/>
  <c r="C253" i="4"/>
  <c r="B252" i="4"/>
  <c r="E126" i="9" l="1"/>
  <c r="G126" i="9"/>
  <c r="C250" i="12"/>
  <c r="B249" i="12"/>
  <c r="C251" i="11"/>
  <c r="B250" i="11"/>
  <c r="K126" i="9"/>
  <c r="B250" i="9"/>
  <c r="C251" i="9"/>
  <c r="C254" i="4"/>
  <c r="B253" i="4"/>
  <c r="F126" i="9" l="1"/>
  <c r="I126" i="9" s="1"/>
  <c r="C251" i="12"/>
  <c r="B250" i="12"/>
  <c r="C252" i="11"/>
  <c r="B251" i="11"/>
  <c r="B251" i="9"/>
  <c r="C252" i="9"/>
  <c r="C255" i="4"/>
  <c r="B254" i="4"/>
  <c r="E127" i="9" l="1"/>
  <c r="G127" i="9"/>
  <c r="C252" i="12"/>
  <c r="B251" i="12"/>
  <c r="C253" i="11"/>
  <c r="B252" i="11"/>
  <c r="K127" i="9"/>
  <c r="B252" i="9"/>
  <c r="C253" i="9"/>
  <c r="C256" i="4"/>
  <c r="B255" i="4"/>
  <c r="F127" i="9" l="1"/>
  <c r="I127" i="9" s="1"/>
  <c r="C253" i="12"/>
  <c r="B252" i="12"/>
  <c r="C254" i="11"/>
  <c r="B253" i="11"/>
  <c r="B253" i="9"/>
  <c r="C254" i="9"/>
  <c r="C257" i="4"/>
  <c r="B256" i="4"/>
  <c r="E128" i="9" l="1"/>
  <c r="G128" i="9"/>
  <c r="C254" i="12"/>
  <c r="B253" i="12"/>
  <c r="C255" i="11"/>
  <c r="B254" i="11"/>
  <c r="K128" i="9"/>
  <c r="B254" i="9"/>
  <c r="C255" i="9"/>
  <c r="C258" i="4"/>
  <c r="B257" i="4"/>
  <c r="F128" i="9" l="1"/>
  <c r="I128" i="9" s="1"/>
  <c r="C255" i="12"/>
  <c r="B254" i="12"/>
  <c r="C256" i="11"/>
  <c r="B255" i="11"/>
  <c r="B255" i="9"/>
  <c r="C256" i="9"/>
  <c r="C259" i="4"/>
  <c r="B258" i="4"/>
  <c r="E129" i="9" l="1"/>
  <c r="G129" i="9"/>
  <c r="C256" i="12"/>
  <c r="B255" i="12"/>
  <c r="C257" i="11"/>
  <c r="B256" i="11"/>
  <c r="B256" i="9"/>
  <c r="C257" i="9"/>
  <c r="C260" i="4"/>
  <c r="B259" i="4"/>
  <c r="F129" i="9" l="1"/>
  <c r="I129" i="9" s="1"/>
  <c r="C257" i="12"/>
  <c r="B256" i="12"/>
  <c r="C258" i="11"/>
  <c r="B257" i="11"/>
  <c r="K129" i="9"/>
  <c r="B257" i="9"/>
  <c r="C258" i="9"/>
  <c r="C261" i="4"/>
  <c r="B260" i="4"/>
  <c r="E130" i="9" l="1"/>
  <c r="G130" i="9"/>
  <c r="C258" i="12"/>
  <c r="B257" i="12"/>
  <c r="K130" i="9"/>
  <c r="C259" i="11"/>
  <c r="B258" i="11"/>
  <c r="B258" i="9"/>
  <c r="C259" i="9"/>
  <c r="C262" i="4"/>
  <c r="B261" i="4"/>
  <c r="F130" i="9" l="1"/>
  <c r="I130" i="9" s="1"/>
  <c r="C259" i="12"/>
  <c r="B258" i="12"/>
  <c r="C260" i="11"/>
  <c r="B259" i="11"/>
  <c r="B259" i="9"/>
  <c r="C260" i="9"/>
  <c r="C263" i="4"/>
  <c r="B262" i="4"/>
  <c r="E131" i="9" l="1"/>
  <c r="G131" i="9"/>
  <c r="C260" i="12"/>
  <c r="B259" i="12"/>
  <c r="K131" i="9"/>
  <c r="C261" i="11"/>
  <c r="B260" i="11"/>
  <c r="B260" i="9"/>
  <c r="C261" i="9"/>
  <c r="C264" i="4"/>
  <c r="B263" i="4"/>
  <c r="F131" i="9" l="1"/>
  <c r="I131" i="9" s="1"/>
  <c r="C261" i="12"/>
  <c r="B260" i="12"/>
  <c r="C262" i="11"/>
  <c r="B261" i="11"/>
  <c r="B261" i="9"/>
  <c r="C262" i="9"/>
  <c r="C265" i="4"/>
  <c r="B264" i="4"/>
  <c r="E132" i="9" l="1"/>
  <c r="G132" i="9"/>
  <c r="C262" i="12"/>
  <c r="B261" i="12"/>
  <c r="C263" i="11"/>
  <c r="B262" i="11"/>
  <c r="K132" i="9"/>
  <c r="B262" i="9"/>
  <c r="C263" i="9"/>
  <c r="C266" i="4"/>
  <c r="B265" i="4"/>
  <c r="F132" i="9" l="1"/>
  <c r="C263" i="12"/>
  <c r="B262" i="12"/>
  <c r="C264" i="11"/>
  <c r="B263" i="11"/>
  <c r="B263" i="9"/>
  <c r="C264" i="9"/>
  <c r="C267" i="4"/>
  <c r="B266" i="4"/>
  <c r="C264" i="12" l="1"/>
  <c r="B263" i="12"/>
  <c r="C265" i="11"/>
  <c r="B264" i="11"/>
  <c r="I132" i="9"/>
  <c r="B264" i="9"/>
  <c r="C265" i="9"/>
  <c r="C268" i="4"/>
  <c r="B267" i="4"/>
  <c r="E133" i="9" l="1"/>
  <c r="G133" i="9"/>
  <c r="C265" i="12"/>
  <c r="B264" i="12"/>
  <c r="C266" i="11"/>
  <c r="B265" i="11"/>
  <c r="K133" i="9"/>
  <c r="B265" i="9"/>
  <c r="C266" i="9"/>
  <c r="C269" i="4"/>
  <c r="B268" i="4"/>
  <c r="F133" i="9" l="1"/>
  <c r="C266" i="12"/>
  <c r="B265" i="12"/>
  <c r="C267" i="11"/>
  <c r="B266" i="11"/>
  <c r="B266" i="9"/>
  <c r="C267" i="9"/>
  <c r="C270" i="4"/>
  <c r="B269" i="4"/>
  <c r="C267" i="12" l="1"/>
  <c r="B266" i="12"/>
  <c r="C268" i="11"/>
  <c r="B267" i="11"/>
  <c r="I133" i="9"/>
  <c r="B267" i="9"/>
  <c r="C268" i="9"/>
  <c r="C271" i="4"/>
  <c r="B270" i="4"/>
  <c r="E134" i="9" l="1"/>
  <c r="G134" i="9"/>
  <c r="C268" i="12"/>
  <c r="B267" i="12"/>
  <c r="C269" i="11"/>
  <c r="B268" i="11"/>
  <c r="K134" i="9"/>
  <c r="B268" i="9"/>
  <c r="C269" i="9"/>
  <c r="C272" i="4"/>
  <c r="B271" i="4"/>
  <c r="F134" i="9" l="1"/>
  <c r="C269" i="12"/>
  <c r="B268" i="12"/>
  <c r="C270" i="11"/>
  <c r="B269" i="11"/>
  <c r="B269" i="9"/>
  <c r="C270" i="9"/>
  <c r="C273" i="4"/>
  <c r="B272" i="4"/>
  <c r="C270" i="12" l="1"/>
  <c r="B269" i="12"/>
  <c r="C271" i="11"/>
  <c r="B270" i="11"/>
  <c r="I134" i="9"/>
  <c r="B270" i="9"/>
  <c r="C271" i="9"/>
  <c r="C274" i="4"/>
  <c r="B273" i="4"/>
  <c r="E135" i="9" l="1"/>
  <c r="G135" i="9"/>
  <c r="C271" i="12"/>
  <c r="B270" i="12"/>
  <c r="C272" i="11"/>
  <c r="B271" i="11"/>
  <c r="K135" i="9"/>
  <c r="B271" i="9"/>
  <c r="C272" i="9"/>
  <c r="C275" i="4"/>
  <c r="B274" i="4"/>
  <c r="F135" i="9" l="1"/>
  <c r="C272" i="12"/>
  <c r="B271" i="12"/>
  <c r="C273" i="11"/>
  <c r="B272" i="11"/>
  <c r="B272" i="9"/>
  <c r="C273" i="9"/>
  <c r="C276" i="4"/>
  <c r="B275" i="4"/>
  <c r="C273" i="12" l="1"/>
  <c r="B272" i="12"/>
  <c r="C274" i="11"/>
  <c r="B273" i="11"/>
  <c r="I135" i="9"/>
  <c r="B273" i="9"/>
  <c r="C274" i="9"/>
  <c r="C277" i="4"/>
  <c r="B276" i="4"/>
  <c r="E136" i="9" l="1"/>
  <c r="G136" i="9"/>
  <c r="C274" i="12"/>
  <c r="B273" i="12"/>
  <c r="C275" i="11"/>
  <c r="B274" i="11"/>
  <c r="K136" i="9"/>
  <c r="B274" i="9"/>
  <c r="C275" i="9"/>
  <c r="C278" i="4"/>
  <c r="B277" i="4"/>
  <c r="F136" i="9" l="1"/>
  <c r="B274" i="12"/>
  <c r="C275" i="12"/>
  <c r="C276" i="11"/>
  <c r="B275" i="11"/>
  <c r="B275" i="9"/>
  <c r="C276" i="9"/>
  <c r="C279" i="4"/>
  <c r="B278" i="4"/>
  <c r="C276" i="12" l="1"/>
  <c r="B275" i="12"/>
  <c r="C277" i="11"/>
  <c r="B276" i="11"/>
  <c r="I136" i="9"/>
  <c r="B276" i="9"/>
  <c r="C277" i="9"/>
  <c r="C280" i="4"/>
  <c r="B279" i="4"/>
  <c r="E137" i="9" l="1"/>
  <c r="G137" i="9"/>
  <c r="C277" i="12"/>
  <c r="B276" i="12"/>
  <c r="C278" i="11"/>
  <c r="B277" i="11"/>
  <c r="K137" i="9"/>
  <c r="B277" i="9"/>
  <c r="C278" i="9"/>
  <c r="C281" i="4"/>
  <c r="B280" i="4"/>
  <c r="F137" i="9" l="1"/>
  <c r="C278" i="12"/>
  <c r="B277" i="12"/>
  <c r="C279" i="11"/>
  <c r="B278" i="11"/>
  <c r="B278" i="9"/>
  <c r="C279" i="9"/>
  <c r="C282" i="4"/>
  <c r="B281" i="4"/>
  <c r="C279" i="12" l="1"/>
  <c r="B278" i="12"/>
  <c r="C280" i="11"/>
  <c r="B279" i="11"/>
  <c r="I137" i="9"/>
  <c r="B279" i="9"/>
  <c r="C280" i="9"/>
  <c r="C283" i="4"/>
  <c r="B282" i="4"/>
  <c r="E138" i="9" l="1"/>
  <c r="G138" i="9"/>
  <c r="C280" i="12"/>
  <c r="B279" i="12"/>
  <c r="C281" i="11"/>
  <c r="B280" i="11"/>
  <c r="K138" i="9"/>
  <c r="B280" i="9"/>
  <c r="C281" i="9"/>
  <c r="C284" i="4"/>
  <c r="B283" i="4"/>
  <c r="F138" i="9" l="1"/>
  <c r="C281" i="12"/>
  <c r="B280" i="12"/>
  <c r="C282" i="11"/>
  <c r="B281" i="11"/>
  <c r="B281" i="9"/>
  <c r="C282" i="9"/>
  <c r="C285" i="4"/>
  <c r="B284" i="4"/>
  <c r="C282" i="12" l="1"/>
  <c r="B281" i="12"/>
  <c r="C283" i="11"/>
  <c r="B282" i="11"/>
  <c r="I138" i="9"/>
  <c r="B282" i="9"/>
  <c r="C283" i="9"/>
  <c r="C286" i="4"/>
  <c r="B285" i="4"/>
  <c r="E139" i="9" l="1"/>
  <c r="G139" i="9"/>
  <c r="C283" i="12"/>
  <c r="B282" i="12"/>
  <c r="C284" i="11"/>
  <c r="B283" i="11"/>
  <c r="K139" i="9"/>
  <c r="B283" i="9"/>
  <c r="C284" i="9"/>
  <c r="C287" i="4"/>
  <c r="B286" i="4"/>
  <c r="F139" i="9" l="1"/>
  <c r="C284" i="12"/>
  <c r="B283" i="12"/>
  <c r="C285" i="11"/>
  <c r="B284" i="11"/>
  <c r="B284" i="9"/>
  <c r="C285" i="9"/>
  <c r="C288" i="4"/>
  <c r="B287" i="4"/>
  <c r="C285" i="12" l="1"/>
  <c r="B284" i="12"/>
  <c r="C286" i="11"/>
  <c r="B285" i="11"/>
  <c r="I139" i="9"/>
  <c r="B285" i="9"/>
  <c r="C286" i="9"/>
  <c r="C289" i="4"/>
  <c r="B288" i="4"/>
  <c r="E140" i="9" l="1"/>
  <c r="G140" i="9"/>
  <c r="C286" i="12"/>
  <c r="B285" i="12"/>
  <c r="C287" i="11"/>
  <c r="B286" i="11"/>
  <c r="K140" i="9"/>
  <c r="B286" i="9"/>
  <c r="C287" i="9"/>
  <c r="C290" i="4"/>
  <c r="B289" i="4"/>
  <c r="F140" i="9" l="1"/>
  <c r="C287" i="12"/>
  <c r="B286" i="12"/>
  <c r="C288" i="11"/>
  <c r="B287" i="11"/>
  <c r="B287" i="9"/>
  <c r="C288" i="9"/>
  <c r="C291" i="4"/>
  <c r="B290" i="4"/>
  <c r="C288" i="12" l="1"/>
  <c r="B287" i="12"/>
  <c r="C289" i="11"/>
  <c r="B288" i="11"/>
  <c r="I140" i="9"/>
  <c r="B288" i="9"/>
  <c r="C289" i="9"/>
  <c r="C292" i="4"/>
  <c r="B291" i="4"/>
  <c r="E141" i="9" l="1"/>
  <c r="G141" i="9"/>
  <c r="C289" i="12"/>
  <c r="B288" i="12"/>
  <c r="C290" i="11"/>
  <c r="B289" i="11"/>
  <c r="K141" i="9"/>
  <c r="B289" i="9"/>
  <c r="C290" i="9"/>
  <c r="C293" i="4"/>
  <c r="B292" i="4"/>
  <c r="F141" i="9" l="1"/>
  <c r="C290" i="12"/>
  <c r="B289" i="12"/>
  <c r="C291" i="11"/>
  <c r="B290" i="11"/>
  <c r="B290" i="9"/>
  <c r="C291" i="9"/>
  <c r="C294" i="4"/>
  <c r="B293" i="4"/>
  <c r="C291" i="12" l="1"/>
  <c r="B290" i="12"/>
  <c r="C292" i="11"/>
  <c r="B291" i="11"/>
  <c r="I141" i="9"/>
  <c r="B291" i="9"/>
  <c r="C292" i="9"/>
  <c r="C295" i="4"/>
  <c r="B294" i="4"/>
  <c r="E142" i="9" l="1"/>
  <c r="G142" i="9"/>
  <c r="C292" i="12"/>
  <c r="B291" i="12"/>
  <c r="C293" i="11"/>
  <c r="B292" i="11"/>
  <c r="K142" i="9"/>
  <c r="B292" i="9"/>
  <c r="C293" i="9"/>
  <c r="C296" i="4"/>
  <c r="B295" i="4"/>
  <c r="F142" i="9" l="1"/>
  <c r="C293" i="12"/>
  <c r="B292" i="12"/>
  <c r="C294" i="11"/>
  <c r="B293" i="11"/>
  <c r="B293" i="9"/>
  <c r="C294" i="9"/>
  <c r="C297" i="4"/>
  <c r="B296" i="4"/>
  <c r="C294" i="12" l="1"/>
  <c r="B293" i="12"/>
  <c r="C295" i="11"/>
  <c r="B294" i="11"/>
  <c r="I142" i="9"/>
  <c r="B294" i="9"/>
  <c r="C295" i="9"/>
  <c r="C298" i="4"/>
  <c r="B297" i="4"/>
  <c r="E143" i="9" l="1"/>
  <c r="G143" i="9"/>
  <c r="C295" i="12"/>
  <c r="B294" i="12"/>
  <c r="K143" i="9"/>
  <c r="C296" i="11"/>
  <c r="B295" i="11"/>
  <c r="B295" i="9"/>
  <c r="C296" i="9"/>
  <c r="C299" i="4"/>
  <c r="B298" i="4"/>
  <c r="F143" i="9" l="1"/>
  <c r="I143" i="9" s="1"/>
  <c r="C296" i="12"/>
  <c r="B295" i="12"/>
  <c r="C297" i="11"/>
  <c r="B296" i="11"/>
  <c r="B296" i="9"/>
  <c r="C297" i="9"/>
  <c r="C300" i="4"/>
  <c r="B299" i="4"/>
  <c r="E144" i="9" l="1"/>
  <c r="G144" i="9"/>
  <c r="C297" i="12"/>
  <c r="B296" i="12"/>
  <c r="K144" i="9"/>
  <c r="C298" i="11"/>
  <c r="B297" i="11"/>
  <c r="B297" i="9"/>
  <c r="C298" i="9"/>
  <c r="C301" i="4"/>
  <c r="B300" i="4"/>
  <c r="F144" i="9" l="1"/>
  <c r="I144" i="9" s="1"/>
  <c r="C298" i="12"/>
  <c r="B297" i="12"/>
  <c r="C299" i="11"/>
  <c r="B298" i="11"/>
  <c r="B298" i="9"/>
  <c r="C299" i="9"/>
  <c r="C302" i="4"/>
  <c r="B301" i="4"/>
  <c r="E145" i="9" l="1"/>
  <c r="G145" i="9"/>
  <c r="C299" i="12"/>
  <c r="B298" i="12"/>
  <c r="C300" i="11"/>
  <c r="B299" i="11"/>
  <c r="B299" i="9"/>
  <c r="C300" i="9"/>
  <c r="C303" i="4"/>
  <c r="B302" i="4"/>
  <c r="F145" i="9" l="1"/>
  <c r="K145" i="9"/>
  <c r="I145" i="9"/>
  <c r="C300" i="12"/>
  <c r="B299" i="12"/>
  <c r="C301" i="11"/>
  <c r="B300" i="11"/>
  <c r="B300" i="9"/>
  <c r="C301" i="9"/>
  <c r="C304" i="4"/>
  <c r="B303" i="4"/>
  <c r="E146" i="9" l="1"/>
  <c r="K146" i="9" s="1"/>
  <c r="G146" i="9"/>
  <c r="C301" i="12"/>
  <c r="B300" i="12"/>
  <c r="C302" i="11"/>
  <c r="B301" i="11"/>
  <c r="B301" i="9"/>
  <c r="C302" i="9"/>
  <c r="C305" i="4"/>
  <c r="B304" i="4"/>
  <c r="F146" i="9" l="1"/>
  <c r="I146" i="9" s="1"/>
  <c r="E147" i="9" s="1"/>
  <c r="K147" i="9" s="1"/>
  <c r="G147" i="9"/>
  <c r="C302" i="12"/>
  <c r="B301" i="12"/>
  <c r="C303" i="11"/>
  <c r="B302" i="11"/>
  <c r="B302" i="9"/>
  <c r="C303" i="9"/>
  <c r="C306" i="4"/>
  <c r="B305" i="4"/>
  <c r="F147" i="9" l="1"/>
  <c r="I147" i="9" s="1"/>
  <c r="C303" i="12"/>
  <c r="B302" i="12"/>
  <c r="C304" i="11"/>
  <c r="B303" i="11"/>
  <c r="B303" i="9"/>
  <c r="C304" i="9"/>
  <c r="C307" i="4"/>
  <c r="B306" i="4"/>
  <c r="G148" i="9" l="1"/>
  <c r="F148" i="9" s="1"/>
  <c r="E148" i="9"/>
  <c r="K148" i="9" s="1"/>
  <c r="I148" i="9"/>
  <c r="E149" i="9" s="1"/>
  <c r="K149" i="9" s="1"/>
  <c r="G149" i="9"/>
  <c r="C304" i="12"/>
  <c r="B303" i="12"/>
  <c r="C305" i="11"/>
  <c r="B304" i="11"/>
  <c r="B304" i="9"/>
  <c r="C305" i="9"/>
  <c r="C308" i="4"/>
  <c r="B307" i="4"/>
  <c r="F149" i="9" l="1"/>
  <c r="C305" i="12"/>
  <c r="B304" i="12"/>
  <c r="C306" i="11"/>
  <c r="B305" i="11"/>
  <c r="B305" i="9"/>
  <c r="C306" i="9"/>
  <c r="C309" i="4"/>
  <c r="B308" i="4"/>
  <c r="I149" i="9" l="1"/>
  <c r="C306" i="12"/>
  <c r="B305" i="12"/>
  <c r="C307" i="11"/>
  <c r="B306" i="11"/>
  <c r="B306" i="9"/>
  <c r="C307" i="9"/>
  <c r="C310" i="4"/>
  <c r="B309" i="4"/>
  <c r="E150" i="9" l="1"/>
  <c r="G150" i="9"/>
  <c r="C307" i="12"/>
  <c r="B306" i="12"/>
  <c r="C308" i="11"/>
  <c r="B307" i="11"/>
  <c r="B307" i="9"/>
  <c r="C308" i="9"/>
  <c r="C311" i="4"/>
  <c r="B310" i="4"/>
  <c r="F150" i="9" l="1"/>
  <c r="K150" i="9"/>
  <c r="I150" i="9"/>
  <c r="C308" i="12"/>
  <c r="B307" i="12"/>
  <c r="C309" i="11"/>
  <c r="B308" i="11"/>
  <c r="B308" i="9"/>
  <c r="C309" i="9"/>
  <c r="C312" i="4"/>
  <c r="B311" i="4"/>
  <c r="E151" i="9" l="1"/>
  <c r="K151" i="9" s="1"/>
  <c r="G151" i="9"/>
  <c r="C309" i="12"/>
  <c r="B308" i="12"/>
  <c r="C310" i="11"/>
  <c r="B309" i="11"/>
  <c r="B309" i="9"/>
  <c r="C310" i="9"/>
  <c r="C313" i="4"/>
  <c r="B312" i="4"/>
  <c r="F151" i="9" l="1"/>
  <c r="I151" i="9" s="1"/>
  <c r="E152" i="9" s="1"/>
  <c r="K152" i="9" s="1"/>
  <c r="G152" i="9"/>
  <c r="C310" i="12"/>
  <c r="B309" i="12"/>
  <c r="C311" i="11"/>
  <c r="B310" i="11"/>
  <c r="B310" i="9"/>
  <c r="C311" i="9"/>
  <c r="C314" i="4"/>
  <c r="B313" i="4"/>
  <c r="F152" i="9" l="1"/>
  <c r="I152" i="9" s="1"/>
  <c r="C311" i="12"/>
  <c r="B310" i="12"/>
  <c r="C312" i="11"/>
  <c r="B311" i="11"/>
  <c r="B311" i="9"/>
  <c r="C312" i="9"/>
  <c r="C315" i="4"/>
  <c r="B314" i="4"/>
  <c r="E153" i="9" l="1"/>
  <c r="G153" i="9"/>
  <c r="C312" i="12"/>
  <c r="B311" i="12"/>
  <c r="C313" i="11"/>
  <c r="B312" i="11"/>
  <c r="K153" i="9"/>
  <c r="B312" i="9"/>
  <c r="C313" i="9"/>
  <c r="C316" i="4"/>
  <c r="B315" i="4"/>
  <c r="F153" i="9" l="1"/>
  <c r="I153" i="9" s="1"/>
  <c r="G154" i="9" s="1"/>
  <c r="C313" i="12"/>
  <c r="B312" i="12"/>
  <c r="C314" i="11"/>
  <c r="B313" i="11"/>
  <c r="B313" i="9"/>
  <c r="C314" i="9"/>
  <c r="C317" i="4"/>
  <c r="B316" i="4"/>
  <c r="F154" i="9" l="1"/>
  <c r="E154" i="9"/>
  <c r="K154" i="9" s="1"/>
  <c r="C314" i="12"/>
  <c r="B313" i="12"/>
  <c r="C315" i="11"/>
  <c r="B314" i="11"/>
  <c r="B314" i="9"/>
  <c r="C315" i="9"/>
  <c r="C318" i="4"/>
  <c r="B317" i="4"/>
  <c r="C315" i="12" l="1"/>
  <c r="B314" i="12"/>
  <c r="C316" i="11"/>
  <c r="B315" i="11"/>
  <c r="I154" i="9"/>
  <c r="B315" i="9"/>
  <c r="C316" i="9"/>
  <c r="C319" i="4"/>
  <c r="B318" i="4"/>
  <c r="E155" i="9" l="1"/>
  <c r="G155" i="9"/>
  <c r="C316" i="12"/>
  <c r="B315" i="12"/>
  <c r="K155" i="9"/>
  <c r="C317" i="11"/>
  <c r="B316" i="11"/>
  <c r="B316" i="9"/>
  <c r="C317" i="9"/>
  <c r="C320" i="4"/>
  <c r="B319" i="4"/>
  <c r="F155" i="9" l="1"/>
  <c r="I155" i="9" s="1"/>
  <c r="C317" i="12"/>
  <c r="B316" i="12"/>
  <c r="C318" i="11"/>
  <c r="B317" i="11"/>
  <c r="B317" i="9"/>
  <c r="C318" i="9"/>
  <c r="C321" i="4"/>
  <c r="B320" i="4"/>
  <c r="E156" i="9" l="1"/>
  <c r="G156" i="9"/>
  <c r="C318" i="12"/>
  <c r="B317" i="12"/>
  <c r="K156" i="9"/>
  <c r="C319" i="11"/>
  <c r="B318" i="11"/>
  <c r="B318" i="9"/>
  <c r="C319" i="9"/>
  <c r="C322" i="4"/>
  <c r="B321" i="4"/>
  <c r="F156" i="9" l="1"/>
  <c r="I156" i="9" s="1"/>
  <c r="C319" i="12"/>
  <c r="B318" i="12"/>
  <c r="C320" i="11"/>
  <c r="B319" i="11"/>
  <c r="B319" i="9"/>
  <c r="C320" i="9"/>
  <c r="C323" i="4"/>
  <c r="B322" i="4"/>
  <c r="E157" i="9" l="1"/>
  <c r="G157" i="9"/>
  <c r="C320" i="12"/>
  <c r="B319" i="12"/>
  <c r="K157" i="9"/>
  <c r="C321" i="11"/>
  <c r="B320" i="11"/>
  <c r="B320" i="9"/>
  <c r="C321" i="9"/>
  <c r="C324" i="4"/>
  <c r="B323" i="4"/>
  <c r="F157" i="9" l="1"/>
  <c r="I157" i="9" s="1"/>
  <c r="C321" i="12"/>
  <c r="B320" i="12"/>
  <c r="C322" i="11"/>
  <c r="B321" i="11"/>
  <c r="B321" i="9"/>
  <c r="C322" i="9"/>
  <c r="C325" i="4"/>
  <c r="B324" i="4"/>
  <c r="E158" i="9" l="1"/>
  <c r="G158" i="9"/>
  <c r="C322" i="12"/>
  <c r="B321" i="12"/>
  <c r="K158" i="9"/>
  <c r="C323" i="11"/>
  <c r="B322" i="11"/>
  <c r="B322" i="9"/>
  <c r="C323" i="9"/>
  <c r="C326" i="4"/>
  <c r="B325" i="4"/>
  <c r="F158" i="9" l="1"/>
  <c r="I158" i="9" s="1"/>
  <c r="G159" i="9" s="1"/>
  <c r="C323" i="12"/>
  <c r="B322" i="12"/>
  <c r="C324" i="11"/>
  <c r="B323" i="11"/>
  <c r="B323" i="9"/>
  <c r="C324" i="9"/>
  <c r="C327" i="4"/>
  <c r="B326" i="4"/>
  <c r="F159" i="9" l="1"/>
  <c r="E159" i="9"/>
  <c r="K159" i="9" s="1"/>
  <c r="C324" i="12"/>
  <c r="B323" i="12"/>
  <c r="C325" i="11"/>
  <c r="B324" i="11"/>
  <c r="B324" i="9"/>
  <c r="C325" i="9"/>
  <c r="C328" i="4"/>
  <c r="B327" i="4"/>
  <c r="C325" i="12" l="1"/>
  <c r="B324" i="12"/>
  <c r="C326" i="11"/>
  <c r="B325" i="11"/>
  <c r="B325" i="9"/>
  <c r="C326" i="9"/>
  <c r="C329" i="4"/>
  <c r="B328" i="4"/>
  <c r="C326" i="12" l="1"/>
  <c r="B325" i="12"/>
  <c r="C327" i="11"/>
  <c r="B326" i="11"/>
  <c r="I159" i="9"/>
  <c r="G160" i="9" s="1"/>
  <c r="B326" i="9"/>
  <c r="C327" i="9"/>
  <c r="C330" i="4"/>
  <c r="B329" i="4"/>
  <c r="F160" i="9" l="1"/>
  <c r="E160" i="9"/>
  <c r="K160" i="9" s="1"/>
  <c r="C327" i="12"/>
  <c r="B326" i="12"/>
  <c r="C328" i="11"/>
  <c r="B327" i="11"/>
  <c r="B327" i="9"/>
  <c r="C328" i="9"/>
  <c r="C331" i="4"/>
  <c r="B330" i="4"/>
  <c r="C328" i="12" l="1"/>
  <c r="B327" i="12"/>
  <c r="C329" i="11"/>
  <c r="B328" i="11"/>
  <c r="B328" i="9"/>
  <c r="C329" i="9"/>
  <c r="C332" i="4"/>
  <c r="B331" i="4"/>
  <c r="C329" i="12" l="1"/>
  <c r="B328" i="12"/>
  <c r="C330" i="11"/>
  <c r="B329" i="11"/>
  <c r="I160" i="9"/>
  <c r="G161" i="9" s="1"/>
  <c r="B329" i="9"/>
  <c r="C330" i="9"/>
  <c r="C333" i="4"/>
  <c r="B332" i="4"/>
  <c r="F161" i="9" l="1"/>
  <c r="E161" i="9"/>
  <c r="K161" i="9" s="1"/>
  <c r="C330" i="12"/>
  <c r="B329" i="12"/>
  <c r="C331" i="11"/>
  <c r="B330" i="11"/>
  <c r="B330" i="9"/>
  <c r="C331" i="9"/>
  <c r="C334" i="4"/>
  <c r="B333" i="4"/>
  <c r="C331" i="12" l="1"/>
  <c r="B330" i="12"/>
  <c r="C332" i="11"/>
  <c r="B331" i="11"/>
  <c r="I161" i="9"/>
  <c r="B331" i="9"/>
  <c r="C332" i="9"/>
  <c r="C335" i="4"/>
  <c r="B334" i="4"/>
  <c r="E162" i="9" l="1"/>
  <c r="G162" i="9"/>
  <c r="C332" i="12"/>
  <c r="B331" i="12"/>
  <c r="K162" i="9"/>
  <c r="C333" i="11"/>
  <c r="B332" i="11"/>
  <c r="B332" i="9"/>
  <c r="C333" i="9"/>
  <c r="C336" i="4"/>
  <c r="B335" i="4"/>
  <c r="F162" i="9" l="1"/>
  <c r="I162" i="9" s="1"/>
  <c r="G163" i="9" s="1"/>
  <c r="C333" i="12"/>
  <c r="B332" i="12"/>
  <c r="C334" i="11"/>
  <c r="B333" i="11"/>
  <c r="B333" i="9"/>
  <c r="C334" i="9"/>
  <c r="C337" i="4"/>
  <c r="B336" i="4"/>
  <c r="F163" i="9" l="1"/>
  <c r="E163" i="9"/>
  <c r="K163" i="9" s="1"/>
  <c r="C334" i="12"/>
  <c r="B333" i="12"/>
  <c r="C335" i="11"/>
  <c r="B334" i="11"/>
  <c r="B334" i="9"/>
  <c r="C335" i="9"/>
  <c r="C338" i="4"/>
  <c r="B337" i="4"/>
  <c r="C335" i="12" l="1"/>
  <c r="B334" i="12"/>
  <c r="C336" i="11"/>
  <c r="B335" i="11"/>
  <c r="I163" i="9"/>
  <c r="G164" i="9" s="1"/>
  <c r="B335" i="9"/>
  <c r="C336" i="9"/>
  <c r="C339" i="4"/>
  <c r="B338" i="4"/>
  <c r="F164" i="9" l="1"/>
  <c r="E164" i="9"/>
  <c r="K164" i="9" s="1"/>
  <c r="C336" i="12"/>
  <c r="B335" i="12"/>
  <c r="C337" i="11"/>
  <c r="B336" i="11"/>
  <c r="B336" i="9"/>
  <c r="C337" i="9"/>
  <c r="C340" i="4"/>
  <c r="B339" i="4"/>
  <c r="C337" i="12" l="1"/>
  <c r="B336" i="12"/>
  <c r="C338" i="11"/>
  <c r="B337" i="11"/>
  <c r="B337" i="9"/>
  <c r="C338" i="9"/>
  <c r="C341" i="4"/>
  <c r="B340" i="4"/>
  <c r="C338" i="12" l="1"/>
  <c r="B337" i="12"/>
  <c r="C339" i="11"/>
  <c r="B338" i="11"/>
  <c r="I164" i="9"/>
  <c r="B338" i="9"/>
  <c r="C339" i="9"/>
  <c r="C342" i="4"/>
  <c r="B341" i="4"/>
  <c r="E165" i="9" l="1"/>
  <c r="G165" i="9"/>
  <c r="C339" i="12"/>
  <c r="B338" i="12"/>
  <c r="K165" i="9"/>
  <c r="C340" i="11"/>
  <c r="B339" i="11"/>
  <c r="B339" i="9"/>
  <c r="C340" i="9"/>
  <c r="C343" i="4"/>
  <c r="B342" i="4"/>
  <c r="F165" i="9" l="1"/>
  <c r="I165" i="9" s="1"/>
  <c r="C340" i="12"/>
  <c r="B339" i="12"/>
  <c r="C341" i="11"/>
  <c r="B340" i="11"/>
  <c r="B340" i="9"/>
  <c r="C341" i="9"/>
  <c r="C344" i="4"/>
  <c r="B343" i="4"/>
  <c r="E166" i="9" l="1"/>
  <c r="G166" i="9"/>
  <c r="C341" i="12"/>
  <c r="B340" i="12"/>
  <c r="K166" i="9"/>
  <c r="C342" i="11"/>
  <c r="B341" i="11"/>
  <c r="B341" i="9"/>
  <c r="C342" i="9"/>
  <c r="C345" i="4"/>
  <c r="B344" i="4"/>
  <c r="F166" i="9" l="1"/>
  <c r="I166" i="9" s="1"/>
  <c r="G167" i="9" s="1"/>
  <c r="C342" i="12"/>
  <c r="B341" i="12"/>
  <c r="C343" i="11"/>
  <c r="B342" i="11"/>
  <c r="B342" i="9"/>
  <c r="C343" i="9"/>
  <c r="C346" i="4"/>
  <c r="B345" i="4"/>
  <c r="F167" i="9" l="1"/>
  <c r="E167" i="9"/>
  <c r="K167" i="9" s="1"/>
  <c r="C343" i="12"/>
  <c r="B342" i="12"/>
  <c r="C344" i="11"/>
  <c r="B343" i="11"/>
  <c r="B343" i="9"/>
  <c r="C344" i="9"/>
  <c r="C347" i="4"/>
  <c r="B346" i="4"/>
  <c r="C344" i="12" l="1"/>
  <c r="B343" i="12"/>
  <c r="C345" i="11"/>
  <c r="B344" i="11"/>
  <c r="B344" i="9"/>
  <c r="C345" i="9"/>
  <c r="C348" i="4"/>
  <c r="B347" i="4"/>
  <c r="C345" i="12" l="1"/>
  <c r="B344" i="12"/>
  <c r="C346" i="11"/>
  <c r="B345" i="11"/>
  <c r="I167" i="9"/>
  <c r="G168" i="9" s="1"/>
  <c r="B345" i="9"/>
  <c r="C346" i="9"/>
  <c r="C349" i="4"/>
  <c r="B348" i="4"/>
  <c r="F168" i="9" l="1"/>
  <c r="E168" i="9"/>
  <c r="K168" i="9" s="1"/>
  <c r="C346" i="12"/>
  <c r="B345" i="12"/>
  <c r="C347" i="11"/>
  <c r="B346" i="11"/>
  <c r="B346" i="9"/>
  <c r="C347" i="9"/>
  <c r="C350" i="4"/>
  <c r="B349" i="4"/>
  <c r="C347" i="12" l="1"/>
  <c r="B346" i="12"/>
  <c r="C348" i="11"/>
  <c r="B347" i="11"/>
  <c r="B347" i="9"/>
  <c r="C348" i="9"/>
  <c r="C351" i="4"/>
  <c r="B350" i="4"/>
  <c r="C348" i="12" l="1"/>
  <c r="B347" i="12"/>
  <c r="C349" i="11"/>
  <c r="B348" i="11"/>
  <c r="I168" i="9"/>
  <c r="G169" i="9" s="1"/>
  <c r="B348" i="9"/>
  <c r="C349" i="9"/>
  <c r="C352" i="4"/>
  <c r="B351" i="4"/>
  <c r="F169" i="9" l="1"/>
  <c r="E169" i="9"/>
  <c r="K169" i="9" s="1"/>
  <c r="C349" i="12"/>
  <c r="B348" i="12"/>
  <c r="C350" i="11"/>
  <c r="B349" i="11"/>
  <c r="B349" i="9"/>
  <c r="C350" i="9"/>
  <c r="C353" i="4"/>
  <c r="B352" i="4"/>
  <c r="C350" i="12" l="1"/>
  <c r="B349" i="12"/>
  <c r="C351" i="11"/>
  <c r="B350" i="11"/>
  <c r="B350" i="9"/>
  <c r="C351" i="9"/>
  <c r="C354" i="4"/>
  <c r="B353" i="4"/>
  <c r="C351" i="12" l="1"/>
  <c r="B350" i="12"/>
  <c r="C352" i="11"/>
  <c r="B351" i="11"/>
  <c r="I169" i="9"/>
  <c r="G170" i="9" s="1"/>
  <c r="B351" i="9"/>
  <c r="C352" i="9"/>
  <c r="C355" i="4"/>
  <c r="B354" i="4"/>
  <c r="F170" i="9" l="1"/>
  <c r="E170" i="9"/>
  <c r="K170" i="9" s="1"/>
  <c r="C352" i="12"/>
  <c r="B351" i="12"/>
  <c r="C353" i="11"/>
  <c r="B352" i="11"/>
  <c r="B352" i="9"/>
  <c r="C353" i="9"/>
  <c r="C356" i="4"/>
  <c r="B355" i="4"/>
  <c r="C353" i="12" l="1"/>
  <c r="B352" i="12"/>
  <c r="C354" i="11"/>
  <c r="B353" i="11"/>
  <c r="C354" i="9"/>
  <c r="B353" i="9"/>
  <c r="C357" i="4"/>
  <c r="B356" i="4"/>
  <c r="C354" i="12" l="1"/>
  <c r="B353" i="12"/>
  <c r="C355" i="11"/>
  <c r="B354" i="11"/>
  <c r="I170" i="9"/>
  <c r="C355" i="9"/>
  <c r="B354" i="9"/>
  <c r="C358" i="4"/>
  <c r="B357" i="4"/>
  <c r="E171" i="9" l="1"/>
  <c r="G171" i="9"/>
  <c r="C355" i="12"/>
  <c r="B354" i="12"/>
  <c r="K171" i="9"/>
  <c r="C356" i="11"/>
  <c r="B355" i="11"/>
  <c r="C356" i="9"/>
  <c r="B355" i="9"/>
  <c r="C359" i="4"/>
  <c r="B358" i="4"/>
  <c r="F171" i="9" l="1"/>
  <c r="I171" i="9" s="1"/>
  <c r="C356" i="12"/>
  <c r="B355" i="12"/>
  <c r="C357" i="11"/>
  <c r="B356" i="11"/>
  <c r="C357" i="9"/>
  <c r="B356" i="9"/>
  <c r="C360" i="4"/>
  <c r="B359" i="4"/>
  <c r="E172" i="9" l="1"/>
  <c r="G172" i="9"/>
  <c r="C357" i="12"/>
  <c r="B356" i="12"/>
  <c r="K172" i="9"/>
  <c r="C358" i="11"/>
  <c r="B357" i="11"/>
  <c r="C358" i="9"/>
  <c r="B357" i="9"/>
  <c r="C361" i="4"/>
  <c r="B360" i="4"/>
  <c r="F172" i="9" l="1"/>
  <c r="I172" i="9" s="1"/>
  <c r="G173" i="9" s="1"/>
  <c r="C358" i="12"/>
  <c r="B357" i="12"/>
  <c r="C359" i="11"/>
  <c r="B358" i="11"/>
  <c r="C359" i="9"/>
  <c r="B358" i="9"/>
  <c r="C362" i="4"/>
  <c r="B361" i="4"/>
  <c r="F173" i="9" l="1"/>
  <c r="E173" i="9"/>
  <c r="K173" i="9" s="1"/>
  <c r="C359" i="12"/>
  <c r="B358" i="12"/>
  <c r="C360" i="11"/>
  <c r="B359" i="11"/>
  <c r="C360" i="9"/>
  <c r="B359" i="9"/>
  <c r="C363" i="4"/>
  <c r="B362" i="4"/>
  <c r="C360" i="12" l="1"/>
  <c r="B359" i="12"/>
  <c r="C361" i="11"/>
  <c r="B360" i="11"/>
  <c r="C361" i="9"/>
  <c r="B360" i="9"/>
  <c r="C364" i="4"/>
  <c r="B363" i="4"/>
  <c r="C361" i="12" l="1"/>
  <c r="B360" i="12"/>
  <c r="C362" i="11"/>
  <c r="B361" i="11"/>
  <c r="I173" i="9"/>
  <c r="C362" i="9"/>
  <c r="B361" i="9"/>
  <c r="C365" i="4"/>
  <c r="B364" i="4"/>
  <c r="E174" i="9" l="1"/>
  <c r="K174" i="9" s="1"/>
  <c r="G174" i="9"/>
  <c r="C362" i="12"/>
  <c r="B361" i="12"/>
  <c r="C363" i="11"/>
  <c r="B362" i="11"/>
  <c r="C363" i="9"/>
  <c r="B362" i="9"/>
  <c r="C366" i="4"/>
  <c r="B365" i="4"/>
  <c r="F174" i="9" l="1"/>
  <c r="I174" i="9" s="1"/>
  <c r="E175" i="9" s="1"/>
  <c r="K175" i="9" s="1"/>
  <c r="G175" i="9"/>
  <c r="C363" i="12"/>
  <c r="B362" i="12"/>
  <c r="C364" i="11"/>
  <c r="B363" i="11"/>
  <c r="C364" i="9"/>
  <c r="B363" i="9"/>
  <c r="C367" i="4"/>
  <c r="B366" i="4"/>
  <c r="F175" i="9" l="1"/>
  <c r="I175" i="9" s="1"/>
  <c r="C364" i="12"/>
  <c r="B363" i="12"/>
  <c r="C365" i="11"/>
  <c r="B364" i="11"/>
  <c r="C365" i="9"/>
  <c r="B364" i="9"/>
  <c r="C368" i="4"/>
  <c r="B367" i="4"/>
  <c r="G176" i="9" l="1"/>
  <c r="F176" i="9" s="1"/>
  <c r="E176" i="9"/>
  <c r="K176" i="9" s="1"/>
  <c r="C365" i="12"/>
  <c r="B364" i="12"/>
  <c r="C366" i="11"/>
  <c r="B365" i="11"/>
  <c r="I176" i="9"/>
  <c r="C366" i="9"/>
  <c r="B365" i="9"/>
  <c r="C369" i="4"/>
  <c r="B368" i="4"/>
  <c r="E177" i="9" l="1"/>
  <c r="G177" i="9"/>
  <c r="C366" i="12"/>
  <c r="B365" i="12"/>
  <c r="K177" i="9"/>
  <c r="C367" i="11"/>
  <c r="B366" i="11"/>
  <c r="C367" i="9"/>
  <c r="B366" i="9"/>
  <c r="C370" i="4"/>
  <c r="B369" i="4"/>
  <c r="F177" i="9" l="1"/>
  <c r="I177" i="9" s="1"/>
  <c r="C367" i="12"/>
  <c r="B366" i="12"/>
  <c r="C368" i="11"/>
  <c r="B367" i="11"/>
  <c r="C368" i="9"/>
  <c r="B367" i="9"/>
  <c r="C371" i="4"/>
  <c r="B370" i="4"/>
  <c r="E178" i="9" l="1"/>
  <c r="G178" i="9"/>
  <c r="C368" i="12"/>
  <c r="B367" i="12"/>
  <c r="K178" i="9"/>
  <c r="C369" i="11"/>
  <c r="B368" i="11"/>
  <c r="C369" i="9"/>
  <c r="B368" i="9"/>
  <c r="C372" i="4"/>
  <c r="B371" i="4"/>
  <c r="F178" i="9" l="1"/>
  <c r="I178" i="9" s="1"/>
  <c r="C369" i="12"/>
  <c r="B368" i="12"/>
  <c r="C370" i="11"/>
  <c r="B369" i="11"/>
  <c r="C370" i="9"/>
  <c r="B369" i="9"/>
  <c r="C373" i="4"/>
  <c r="B372" i="4"/>
  <c r="E179" i="9" l="1"/>
  <c r="K179" i="9" s="1"/>
  <c r="G179" i="9"/>
  <c r="C370" i="12"/>
  <c r="B369" i="12"/>
  <c r="C371" i="11"/>
  <c r="B370" i="11"/>
  <c r="C371" i="9"/>
  <c r="B370" i="9"/>
  <c r="C374" i="4"/>
  <c r="B373" i="4"/>
  <c r="F179" i="9" l="1"/>
  <c r="I179" i="9" s="1"/>
  <c r="G180" i="9" s="1"/>
  <c r="C371" i="12"/>
  <c r="B370" i="12"/>
  <c r="C372" i="11"/>
  <c r="B371" i="11"/>
  <c r="C372" i="9"/>
  <c r="B371" i="9"/>
  <c r="C375" i="4"/>
  <c r="B374" i="4"/>
  <c r="E180" i="9" l="1"/>
  <c r="K180" i="9" s="1"/>
  <c r="C372" i="12"/>
  <c r="B371" i="12"/>
  <c r="C373" i="11"/>
  <c r="B372" i="11"/>
  <c r="C373" i="9"/>
  <c r="B372" i="9"/>
  <c r="C376" i="4"/>
  <c r="B375" i="4"/>
  <c r="F180" i="9" l="1"/>
  <c r="I180" i="9" s="1"/>
  <c r="C373" i="12"/>
  <c r="B372" i="12"/>
  <c r="C374" i="11"/>
  <c r="B373" i="11"/>
  <c r="C374" i="9"/>
  <c r="B373" i="9"/>
  <c r="C377" i="4"/>
  <c r="B376" i="4"/>
  <c r="E181" i="9" l="1"/>
  <c r="K181" i="9" s="1"/>
  <c r="G181" i="9"/>
  <c r="F181" i="9" s="1"/>
  <c r="I181" i="9" s="1"/>
  <c r="C374" i="12"/>
  <c r="B373" i="12"/>
  <c r="C375" i="11"/>
  <c r="B374" i="11"/>
  <c r="C375" i="9"/>
  <c r="B374" i="9"/>
  <c r="C378" i="4"/>
  <c r="B377" i="4"/>
  <c r="G182" i="9" l="1"/>
  <c r="F182" i="9" s="1"/>
  <c r="E182" i="9"/>
  <c r="K182" i="9" s="1"/>
  <c r="I182" i="9"/>
  <c r="E183" i="9" s="1"/>
  <c r="K183" i="9" s="1"/>
  <c r="G183" i="9"/>
  <c r="C375" i="12"/>
  <c r="B374" i="12"/>
  <c r="C376" i="11"/>
  <c r="B375" i="11"/>
  <c r="C376" i="9"/>
  <c r="B375" i="9"/>
  <c r="C379" i="4"/>
  <c r="B378" i="4"/>
  <c r="F183" i="9" l="1"/>
  <c r="I183" i="9" s="1"/>
  <c r="C376" i="12"/>
  <c r="B375" i="12"/>
  <c r="C377" i="11"/>
  <c r="B376" i="11"/>
  <c r="C377" i="9"/>
  <c r="B376" i="9"/>
  <c r="C380" i="4"/>
  <c r="B379" i="4"/>
  <c r="G184" i="9" l="1"/>
  <c r="E184" i="9"/>
  <c r="K184" i="9" s="1"/>
  <c r="C377" i="12"/>
  <c r="B376" i="12"/>
  <c r="C378" i="11"/>
  <c r="B377" i="11"/>
  <c r="C378" i="9"/>
  <c r="B377" i="9"/>
  <c r="C381" i="4"/>
  <c r="B380" i="4"/>
  <c r="F184" i="9" l="1"/>
  <c r="I184" i="9" s="1"/>
  <c r="G185" i="9" s="1"/>
  <c r="C378" i="12"/>
  <c r="B377" i="12"/>
  <c r="C379" i="11"/>
  <c r="B378" i="11"/>
  <c r="C379" i="9"/>
  <c r="B378" i="9"/>
  <c r="C382" i="4"/>
  <c r="B381" i="4"/>
  <c r="F185" i="9" l="1"/>
  <c r="I185" i="9" s="1"/>
  <c r="G186" i="9" s="1"/>
  <c r="E185" i="9"/>
  <c r="K185" i="9" s="1"/>
  <c r="E186" i="9"/>
  <c r="K186" i="9" s="1"/>
  <c r="C379" i="12"/>
  <c r="B378" i="12"/>
  <c r="C380" i="11"/>
  <c r="B379" i="11"/>
  <c r="C380" i="9"/>
  <c r="B379" i="9"/>
  <c r="C383" i="4"/>
  <c r="B382" i="4"/>
  <c r="F186" i="9" l="1"/>
  <c r="I186" i="9" s="1"/>
  <c r="C380" i="12"/>
  <c r="B379" i="12"/>
  <c r="C381" i="11"/>
  <c r="B380" i="11"/>
  <c r="C381" i="9"/>
  <c r="B380" i="9"/>
  <c r="C384" i="4"/>
  <c r="B383" i="4"/>
  <c r="G187" i="9" l="1"/>
  <c r="E187" i="9"/>
  <c r="K187" i="9" s="1"/>
  <c r="C381" i="12"/>
  <c r="B380" i="12"/>
  <c r="C382" i="11"/>
  <c r="B381" i="11"/>
  <c r="C382" i="9"/>
  <c r="B381" i="9"/>
  <c r="C385" i="4"/>
  <c r="B384" i="4"/>
  <c r="F187" i="9" l="1"/>
  <c r="I187" i="9" s="1"/>
  <c r="C382" i="12"/>
  <c r="B381" i="12"/>
  <c r="C383" i="11"/>
  <c r="B382" i="11"/>
  <c r="C383" i="9"/>
  <c r="B382" i="9"/>
  <c r="C386" i="4"/>
  <c r="B385" i="4"/>
  <c r="G188" i="9" l="1"/>
  <c r="F188" i="9" s="1"/>
  <c r="E188" i="9"/>
  <c r="K188" i="9" s="1"/>
  <c r="I188" i="9"/>
  <c r="C383" i="12"/>
  <c r="B382" i="12"/>
  <c r="C384" i="11"/>
  <c r="B383" i="11"/>
  <c r="C384" i="9"/>
  <c r="B383" i="9"/>
  <c r="C387" i="4"/>
  <c r="B386" i="4"/>
  <c r="G189" i="9" l="1"/>
  <c r="F189" i="9" s="1"/>
  <c r="E189" i="9"/>
  <c r="K189" i="9" s="1"/>
  <c r="I189" i="9"/>
  <c r="C384" i="12"/>
  <c r="B383" i="12"/>
  <c r="C385" i="11"/>
  <c r="B384" i="11"/>
  <c r="C385" i="9"/>
  <c r="B384" i="9"/>
  <c r="C388" i="4"/>
  <c r="B387" i="4"/>
  <c r="G190" i="9" l="1"/>
  <c r="F190" i="9" s="1"/>
  <c r="E190" i="9"/>
  <c r="K190" i="9" s="1"/>
  <c r="I190" i="9"/>
  <c r="C385" i="12"/>
  <c r="B384" i="12"/>
  <c r="C386" i="11"/>
  <c r="B385" i="11"/>
  <c r="C386" i="9"/>
  <c r="B385" i="9"/>
  <c r="C389" i="4"/>
  <c r="B388" i="4"/>
  <c r="G191" i="9" l="1"/>
  <c r="F191" i="9" s="1"/>
  <c r="E191" i="9"/>
  <c r="K191" i="9" s="1"/>
  <c r="I191" i="9"/>
  <c r="C386" i="12"/>
  <c r="B385" i="12"/>
  <c r="C387" i="11"/>
  <c r="B386" i="11"/>
  <c r="C387" i="9"/>
  <c r="B386" i="9"/>
  <c r="C390" i="4"/>
  <c r="B389" i="4"/>
  <c r="G192" i="9" l="1"/>
  <c r="F192" i="9" s="1"/>
  <c r="E192" i="9"/>
  <c r="K192" i="9" s="1"/>
  <c r="I192" i="9"/>
  <c r="C387" i="12"/>
  <c r="B386" i="12"/>
  <c r="C388" i="11"/>
  <c r="B387" i="11"/>
  <c r="C388" i="9"/>
  <c r="B387" i="9"/>
  <c r="C391" i="4"/>
  <c r="B390" i="4"/>
  <c r="G193" i="9" l="1"/>
  <c r="F193" i="9" s="1"/>
  <c r="E193" i="9"/>
  <c r="K193" i="9" s="1"/>
  <c r="I193" i="9"/>
  <c r="C388" i="12"/>
  <c r="B387" i="12"/>
  <c r="C389" i="11"/>
  <c r="B388" i="11"/>
  <c r="C389" i="9"/>
  <c r="B388" i="9"/>
  <c r="C392" i="4"/>
  <c r="B391" i="4"/>
  <c r="G194" i="9" l="1"/>
  <c r="F194" i="9" s="1"/>
  <c r="E194" i="9"/>
  <c r="K194" i="9" s="1"/>
  <c r="I194" i="9"/>
  <c r="C389" i="12"/>
  <c r="B388" i="12"/>
  <c r="C390" i="11"/>
  <c r="B389" i="11"/>
  <c r="C390" i="9"/>
  <c r="B389" i="9"/>
  <c r="C393" i="4"/>
  <c r="B392" i="4"/>
  <c r="G195" i="9" l="1"/>
  <c r="F195" i="9" s="1"/>
  <c r="E195" i="9"/>
  <c r="K195" i="9" s="1"/>
  <c r="I195" i="9"/>
  <c r="C390" i="12"/>
  <c r="B389" i="12"/>
  <c r="C391" i="11"/>
  <c r="B390" i="11"/>
  <c r="C391" i="9"/>
  <c r="B390" i="9"/>
  <c r="C394" i="4"/>
  <c r="B393" i="4"/>
  <c r="G196" i="9" l="1"/>
  <c r="F196" i="9" s="1"/>
  <c r="E196" i="9"/>
  <c r="K196" i="9" s="1"/>
  <c r="I196" i="9"/>
  <c r="C391" i="12"/>
  <c r="B390" i="12"/>
  <c r="C392" i="11"/>
  <c r="B391" i="11"/>
  <c r="C392" i="9"/>
  <c r="B391" i="9"/>
  <c r="C395" i="4"/>
  <c r="B394" i="4"/>
  <c r="G197" i="9" l="1"/>
  <c r="F197" i="9" s="1"/>
  <c r="E197" i="9"/>
  <c r="K197" i="9" s="1"/>
  <c r="I197" i="9"/>
  <c r="C392" i="12"/>
  <c r="B391" i="12"/>
  <c r="C393" i="11"/>
  <c r="B392" i="11"/>
  <c r="C393" i="9"/>
  <c r="B392" i="9"/>
  <c r="C396" i="4"/>
  <c r="B395" i="4"/>
  <c r="G198" i="9" l="1"/>
  <c r="F198" i="9" s="1"/>
  <c r="E198" i="9"/>
  <c r="K198" i="9" s="1"/>
  <c r="I198" i="9"/>
  <c r="C393" i="12"/>
  <c r="B392" i="12"/>
  <c r="C394" i="11"/>
  <c r="B393" i="11"/>
  <c r="C394" i="9"/>
  <c r="B393" i="9"/>
  <c r="C397" i="4"/>
  <c r="B396" i="4"/>
  <c r="G199" i="9" l="1"/>
  <c r="F199" i="9" s="1"/>
  <c r="E199" i="9"/>
  <c r="K199" i="9" s="1"/>
  <c r="I199" i="9"/>
  <c r="C394" i="12"/>
  <c r="B393" i="12"/>
  <c r="C395" i="11"/>
  <c r="B394" i="11"/>
  <c r="C395" i="9"/>
  <c r="B394" i="9"/>
  <c r="C398" i="4"/>
  <c r="B397" i="4"/>
  <c r="G200" i="9" l="1"/>
  <c r="F200" i="9" s="1"/>
  <c r="E200" i="9"/>
  <c r="K200" i="9" s="1"/>
  <c r="I200" i="9"/>
  <c r="C395" i="12"/>
  <c r="B394" i="12"/>
  <c r="C396" i="11"/>
  <c r="B395" i="11"/>
  <c r="C396" i="9"/>
  <c r="B395" i="9"/>
  <c r="C399" i="4"/>
  <c r="B398" i="4"/>
  <c r="G201" i="9" l="1"/>
  <c r="F201" i="9" s="1"/>
  <c r="E201" i="9"/>
  <c r="K201" i="9" s="1"/>
  <c r="I201" i="9"/>
  <c r="C396" i="12"/>
  <c r="B395" i="12"/>
  <c r="C397" i="11"/>
  <c r="B396" i="11"/>
  <c r="C397" i="9"/>
  <c r="B396" i="9"/>
  <c r="C400" i="4"/>
  <c r="B399" i="4"/>
  <c r="G202" i="9" l="1"/>
  <c r="F202" i="9" s="1"/>
  <c r="E202" i="9"/>
  <c r="K202" i="9" s="1"/>
  <c r="I202" i="9"/>
  <c r="C397" i="12"/>
  <c r="B396" i="12"/>
  <c r="C398" i="11"/>
  <c r="B397" i="11"/>
  <c r="C398" i="9"/>
  <c r="B397" i="9"/>
  <c r="C401" i="4"/>
  <c r="B400" i="4"/>
  <c r="G203" i="9" l="1"/>
  <c r="F203" i="9" s="1"/>
  <c r="E203" i="9"/>
  <c r="K203" i="9" s="1"/>
  <c r="I203" i="9"/>
  <c r="C398" i="12"/>
  <c r="B397" i="12"/>
  <c r="C399" i="11"/>
  <c r="B398" i="11"/>
  <c r="C399" i="9"/>
  <c r="B398" i="9"/>
  <c r="C402" i="4"/>
  <c r="B401" i="4"/>
  <c r="G204" i="9" l="1"/>
  <c r="F204" i="9" s="1"/>
  <c r="E204" i="9"/>
  <c r="K204" i="9" s="1"/>
  <c r="I204" i="9"/>
  <c r="C399" i="12"/>
  <c r="B398" i="12"/>
  <c r="C400" i="11"/>
  <c r="B399" i="11"/>
  <c r="C400" i="9"/>
  <c r="B399" i="9"/>
  <c r="C403" i="4"/>
  <c r="B402" i="4"/>
  <c r="G205" i="9" l="1"/>
  <c r="F205" i="9" s="1"/>
  <c r="E205" i="9"/>
  <c r="K205" i="9" s="1"/>
  <c r="I205" i="9"/>
  <c r="C400" i="12"/>
  <c r="B399" i="12"/>
  <c r="C401" i="11"/>
  <c r="B400" i="11"/>
  <c r="C401" i="9"/>
  <c r="B400" i="9"/>
  <c r="C404" i="4"/>
  <c r="B403" i="4"/>
  <c r="G206" i="9" l="1"/>
  <c r="F206" i="9" s="1"/>
  <c r="E206" i="9"/>
  <c r="K206" i="9" s="1"/>
  <c r="I206" i="9"/>
  <c r="C401" i="12"/>
  <c r="B400" i="12"/>
  <c r="C402" i="11"/>
  <c r="B401" i="11"/>
  <c r="C402" i="9"/>
  <c r="B401" i="9"/>
  <c r="C405" i="4"/>
  <c r="B404" i="4"/>
  <c r="G207" i="9" l="1"/>
  <c r="F207" i="9" s="1"/>
  <c r="E207" i="9"/>
  <c r="K207" i="9" s="1"/>
  <c r="I207" i="9"/>
  <c r="C402" i="12"/>
  <c r="B401" i="12"/>
  <c r="C403" i="11"/>
  <c r="B402" i="11"/>
  <c r="C403" i="9"/>
  <c r="B402" i="9"/>
  <c r="C406" i="4"/>
  <c r="B405" i="4"/>
  <c r="G208" i="9" l="1"/>
  <c r="F208" i="9" s="1"/>
  <c r="E208" i="9"/>
  <c r="K208" i="9" s="1"/>
  <c r="I208" i="9"/>
  <c r="B402" i="12"/>
  <c r="C403" i="12"/>
  <c r="C404" i="11"/>
  <c r="B403" i="11"/>
  <c r="C404" i="9"/>
  <c r="B403" i="9"/>
  <c r="C407" i="4"/>
  <c r="B406" i="4"/>
  <c r="G209" i="9" l="1"/>
  <c r="F209" i="9" s="1"/>
  <c r="E209" i="9"/>
  <c r="K209" i="9" s="1"/>
  <c r="I209" i="9"/>
  <c r="C404" i="12"/>
  <c r="B403" i="12"/>
  <c r="C405" i="11"/>
  <c r="B404" i="11"/>
  <c r="C405" i="9"/>
  <c r="B404" i="9"/>
  <c r="C408" i="4"/>
  <c r="B407" i="4"/>
  <c r="G210" i="9" l="1"/>
  <c r="F210" i="9" s="1"/>
  <c r="E210" i="9"/>
  <c r="K210" i="9" s="1"/>
  <c r="I210" i="9"/>
  <c r="C405" i="12"/>
  <c r="B404" i="12"/>
  <c r="C406" i="11"/>
  <c r="B405" i="11"/>
  <c r="C406" i="9"/>
  <c r="B405" i="9"/>
  <c r="C409" i="4"/>
  <c r="B408" i="4"/>
  <c r="G211" i="9" l="1"/>
  <c r="F211" i="9" s="1"/>
  <c r="E211" i="9"/>
  <c r="K211" i="9" s="1"/>
  <c r="I211" i="9"/>
  <c r="C406" i="12"/>
  <c r="B405" i="12"/>
  <c r="C407" i="11"/>
  <c r="B406" i="11"/>
  <c r="C407" i="9"/>
  <c r="B406" i="9"/>
  <c r="C410" i="4"/>
  <c r="B409" i="4"/>
  <c r="G212" i="9" l="1"/>
  <c r="F212" i="9" s="1"/>
  <c r="E212" i="9"/>
  <c r="K212" i="9" s="1"/>
  <c r="I212" i="9"/>
  <c r="C407" i="12"/>
  <c r="B406" i="12"/>
  <c r="C408" i="11"/>
  <c r="B407" i="11"/>
  <c r="C408" i="9"/>
  <c r="B407" i="9"/>
  <c r="C411" i="4"/>
  <c r="B410" i="4"/>
  <c r="G213" i="9" l="1"/>
  <c r="F213" i="9" s="1"/>
  <c r="E213" i="9"/>
  <c r="K213" i="9" s="1"/>
  <c r="I213" i="9"/>
  <c r="C408" i="12"/>
  <c r="B407" i="12"/>
  <c r="C409" i="11"/>
  <c r="B408" i="11"/>
  <c r="C409" i="9"/>
  <c r="B408" i="9"/>
  <c r="C412" i="4"/>
  <c r="B411" i="4"/>
  <c r="G214" i="9" l="1"/>
  <c r="F214" i="9" s="1"/>
  <c r="E214" i="9"/>
  <c r="K214" i="9" s="1"/>
  <c r="I214" i="9"/>
  <c r="C409" i="12"/>
  <c r="B408" i="12"/>
  <c r="C410" i="11"/>
  <c r="B409" i="11"/>
  <c r="C410" i="9"/>
  <c r="B409" i="9"/>
  <c r="C413" i="4"/>
  <c r="B412" i="4"/>
  <c r="G215" i="9" l="1"/>
  <c r="F215" i="9" s="1"/>
  <c r="E215" i="9"/>
  <c r="K215" i="9" s="1"/>
  <c r="I215" i="9"/>
  <c r="C410" i="12"/>
  <c r="B409" i="12"/>
  <c r="C411" i="11"/>
  <c r="B410" i="11"/>
  <c r="C411" i="9"/>
  <c r="B410" i="9"/>
  <c r="C414" i="4"/>
  <c r="B413" i="4"/>
  <c r="G216" i="9" l="1"/>
  <c r="F216" i="9" s="1"/>
  <c r="E216" i="9"/>
  <c r="K216" i="9" s="1"/>
  <c r="I216" i="9"/>
  <c r="C411" i="12"/>
  <c r="B410" i="12"/>
  <c r="C412" i="11"/>
  <c r="B411" i="11"/>
  <c r="C412" i="9"/>
  <c r="B411" i="9"/>
  <c r="C415" i="4"/>
  <c r="B414" i="4"/>
  <c r="G217" i="9" l="1"/>
  <c r="F217" i="9" s="1"/>
  <c r="E217" i="9"/>
  <c r="K217" i="9" s="1"/>
  <c r="I217" i="9"/>
  <c r="C412" i="12"/>
  <c r="B411" i="12"/>
  <c r="C413" i="11"/>
  <c r="B412" i="11"/>
  <c r="C413" i="9"/>
  <c r="B412" i="9"/>
  <c r="C416" i="4"/>
  <c r="B415" i="4"/>
  <c r="G218" i="9" l="1"/>
  <c r="F218" i="9" s="1"/>
  <c r="E218" i="9"/>
  <c r="K218" i="9" s="1"/>
  <c r="I218" i="9"/>
  <c r="C413" i="12"/>
  <c r="B412" i="12"/>
  <c r="C414" i="11"/>
  <c r="B413" i="11"/>
  <c r="C414" i="9"/>
  <c r="B413" i="9"/>
  <c r="C417" i="4"/>
  <c r="B416" i="4"/>
  <c r="G219" i="9" l="1"/>
  <c r="F219" i="9" s="1"/>
  <c r="E219" i="9"/>
  <c r="K219" i="9" s="1"/>
  <c r="I219" i="9"/>
  <c r="C414" i="12"/>
  <c r="B413" i="12"/>
  <c r="C415" i="11"/>
  <c r="B414" i="11"/>
  <c r="C415" i="9"/>
  <c r="B414" i="9"/>
  <c r="C418" i="4"/>
  <c r="B417" i="4"/>
  <c r="G220" i="9" l="1"/>
  <c r="F220" i="9" s="1"/>
  <c r="E220" i="9"/>
  <c r="K220" i="9" s="1"/>
  <c r="I220" i="9"/>
  <c r="C415" i="12"/>
  <c r="B414" i="12"/>
  <c r="C416" i="11"/>
  <c r="B415" i="11"/>
  <c r="C416" i="9"/>
  <c r="B415" i="9"/>
  <c r="C419" i="4"/>
  <c r="B418" i="4"/>
  <c r="G221" i="9" l="1"/>
  <c r="F221" i="9" s="1"/>
  <c r="E221" i="9"/>
  <c r="K221" i="9" s="1"/>
  <c r="I221" i="9"/>
  <c r="C416" i="12"/>
  <c r="B415" i="12"/>
  <c r="C417" i="11"/>
  <c r="B416" i="11"/>
  <c r="C417" i="9"/>
  <c r="B416" i="9"/>
  <c r="C420" i="4"/>
  <c r="B419" i="4"/>
  <c r="G222" i="9" l="1"/>
  <c r="F222" i="9" s="1"/>
  <c r="E222" i="9"/>
  <c r="K222" i="9" s="1"/>
  <c r="I222" i="9"/>
  <c r="C417" i="12"/>
  <c r="B416" i="12"/>
  <c r="C418" i="11"/>
  <c r="B417" i="11"/>
  <c r="C418" i="9"/>
  <c r="B417" i="9"/>
  <c r="C421" i="4"/>
  <c r="B420" i="4"/>
  <c r="G223" i="9" l="1"/>
  <c r="F223" i="9" s="1"/>
  <c r="E223" i="9"/>
  <c r="K223" i="9" s="1"/>
  <c r="I223" i="9"/>
  <c r="C418" i="12"/>
  <c r="B417" i="12"/>
  <c r="C419" i="11"/>
  <c r="B418" i="11"/>
  <c r="C419" i="9"/>
  <c r="B418" i="9"/>
  <c r="C422" i="4"/>
  <c r="B421" i="4"/>
  <c r="G224" i="9" l="1"/>
  <c r="F224" i="9" s="1"/>
  <c r="E224" i="9"/>
  <c r="K224" i="9" s="1"/>
  <c r="I224" i="9"/>
  <c r="B418" i="12"/>
  <c r="C419" i="12"/>
  <c r="C420" i="11"/>
  <c r="B419" i="11"/>
  <c r="C420" i="9"/>
  <c r="B419" i="9"/>
  <c r="C423" i="4"/>
  <c r="B422" i="4"/>
  <c r="G225" i="9" l="1"/>
  <c r="F225" i="9" s="1"/>
  <c r="E225" i="9"/>
  <c r="K225" i="9" s="1"/>
  <c r="I225" i="9"/>
  <c r="C420" i="12"/>
  <c r="B419" i="12"/>
  <c r="C421" i="11"/>
  <c r="B420" i="11"/>
  <c r="C421" i="9"/>
  <c r="B420" i="9"/>
  <c r="C424" i="4"/>
  <c r="B423" i="4"/>
  <c r="G226" i="9" l="1"/>
  <c r="F226" i="9" s="1"/>
  <c r="E226" i="9"/>
  <c r="K226" i="9" s="1"/>
  <c r="I226" i="9"/>
  <c r="C421" i="12"/>
  <c r="B420" i="12"/>
  <c r="C422" i="11"/>
  <c r="B421" i="11"/>
  <c r="C422" i="9"/>
  <c r="B421" i="9"/>
  <c r="C425" i="4"/>
  <c r="B424" i="4"/>
  <c r="G227" i="9" l="1"/>
  <c r="F227" i="9" s="1"/>
  <c r="E227" i="9"/>
  <c r="K227" i="9" s="1"/>
  <c r="I227" i="9"/>
  <c r="C422" i="12"/>
  <c r="B421" i="12"/>
  <c r="C423" i="11"/>
  <c r="B422" i="11"/>
  <c r="C423" i="9"/>
  <c r="B422" i="9"/>
  <c r="C426" i="4"/>
  <c r="B425" i="4"/>
  <c r="G228" i="9" l="1"/>
  <c r="F228" i="9" s="1"/>
  <c r="E228" i="9"/>
  <c r="K228" i="9" s="1"/>
  <c r="I228" i="9"/>
  <c r="C423" i="12"/>
  <c r="B422" i="12"/>
  <c r="C424" i="11"/>
  <c r="B423" i="11"/>
  <c r="C424" i="9"/>
  <c r="B423" i="9"/>
  <c r="C427" i="4"/>
  <c r="B426" i="4"/>
  <c r="G229" i="9" l="1"/>
  <c r="F229" i="9" s="1"/>
  <c r="E229" i="9"/>
  <c r="K229" i="9" s="1"/>
  <c r="I229" i="9"/>
  <c r="C424" i="12"/>
  <c r="B423" i="12"/>
  <c r="C425" i="11"/>
  <c r="B424" i="11"/>
  <c r="C425" i="9"/>
  <c r="B424" i="9"/>
  <c r="C428" i="4"/>
  <c r="B427" i="4"/>
  <c r="G230" i="9" l="1"/>
  <c r="F230" i="9" s="1"/>
  <c r="E230" i="9"/>
  <c r="K230" i="9" s="1"/>
  <c r="I230" i="9"/>
  <c r="C425" i="12"/>
  <c r="B424" i="12"/>
  <c r="C426" i="11"/>
  <c r="B425" i="11"/>
  <c r="C426" i="9"/>
  <c r="B425" i="9"/>
  <c r="C429" i="4"/>
  <c r="B428" i="4"/>
  <c r="G231" i="9" l="1"/>
  <c r="F231" i="9" s="1"/>
  <c r="E231" i="9"/>
  <c r="K231" i="9" s="1"/>
  <c r="I231" i="9"/>
  <c r="C426" i="12"/>
  <c r="B425" i="12"/>
  <c r="C427" i="11"/>
  <c r="B426" i="11"/>
  <c r="C427" i="9"/>
  <c r="B426" i="9"/>
  <c r="C430" i="4"/>
  <c r="B429" i="4"/>
  <c r="G232" i="9" l="1"/>
  <c r="F232" i="9" s="1"/>
  <c r="E232" i="9"/>
  <c r="K232" i="9" s="1"/>
  <c r="I232" i="9"/>
  <c r="C427" i="12"/>
  <c r="B426" i="12"/>
  <c r="C428" i="11"/>
  <c r="B427" i="11"/>
  <c r="C428" i="9"/>
  <c r="B427" i="9"/>
  <c r="C431" i="4"/>
  <c r="B430" i="4"/>
  <c r="G233" i="9" l="1"/>
  <c r="F233" i="9" s="1"/>
  <c r="E233" i="9"/>
  <c r="K233" i="9" s="1"/>
  <c r="I233" i="9"/>
  <c r="C428" i="12"/>
  <c r="B427" i="12"/>
  <c r="C429" i="11"/>
  <c r="B428" i="11"/>
  <c r="C429" i="9"/>
  <c r="B428" i="9"/>
  <c r="C432" i="4"/>
  <c r="B431" i="4"/>
  <c r="G234" i="9" l="1"/>
  <c r="F234" i="9" s="1"/>
  <c r="E234" i="9"/>
  <c r="K234" i="9" s="1"/>
  <c r="I234" i="9"/>
  <c r="C429" i="12"/>
  <c r="B428" i="12"/>
  <c r="C430" i="11"/>
  <c r="B429" i="11"/>
  <c r="C430" i="9"/>
  <c r="B429" i="9"/>
  <c r="C433" i="4"/>
  <c r="B432" i="4"/>
  <c r="G235" i="9" l="1"/>
  <c r="F235" i="9" s="1"/>
  <c r="E235" i="9"/>
  <c r="K235" i="9" s="1"/>
  <c r="I235" i="9"/>
  <c r="C430" i="12"/>
  <c r="B429" i="12"/>
  <c r="C431" i="11"/>
  <c r="B430" i="11"/>
  <c r="C431" i="9"/>
  <c r="B430" i="9"/>
  <c r="C434" i="4"/>
  <c r="B433" i="4"/>
  <c r="G236" i="9" l="1"/>
  <c r="F236" i="9" s="1"/>
  <c r="E236" i="9"/>
  <c r="K236" i="9" s="1"/>
  <c r="I236" i="9"/>
  <c r="C431" i="12"/>
  <c r="B430" i="12"/>
  <c r="C432" i="11"/>
  <c r="B431" i="11"/>
  <c r="C432" i="9"/>
  <c r="B431" i="9"/>
  <c r="C435" i="4"/>
  <c r="B434" i="4"/>
  <c r="G237" i="9" l="1"/>
  <c r="F237" i="9" s="1"/>
  <c r="E237" i="9"/>
  <c r="K237" i="9" s="1"/>
  <c r="I237" i="9"/>
  <c r="C432" i="12"/>
  <c r="B431" i="12"/>
  <c r="C433" i="11"/>
  <c r="B432" i="11"/>
  <c r="C433" i="9"/>
  <c r="B432" i="9"/>
  <c r="C436" i="4"/>
  <c r="B435" i="4"/>
  <c r="G238" i="9" l="1"/>
  <c r="F238" i="9" s="1"/>
  <c r="E238" i="9"/>
  <c r="K238" i="9" s="1"/>
  <c r="I238" i="9"/>
  <c r="C433" i="12"/>
  <c r="B432" i="12"/>
  <c r="C434" i="11"/>
  <c r="B433" i="11"/>
  <c r="C434" i="9"/>
  <c r="B433" i="9"/>
  <c r="C437" i="4"/>
  <c r="B436" i="4"/>
  <c r="G239" i="9" l="1"/>
  <c r="F239" i="9" s="1"/>
  <c r="E239" i="9"/>
  <c r="K239" i="9" s="1"/>
  <c r="I239" i="9"/>
  <c r="C434" i="12"/>
  <c r="B433" i="12"/>
  <c r="C435" i="11"/>
  <c r="B434" i="11"/>
  <c r="C435" i="9"/>
  <c r="B434" i="9"/>
  <c r="C438" i="4"/>
  <c r="B437" i="4"/>
  <c r="G240" i="9" l="1"/>
  <c r="F240" i="9" s="1"/>
  <c r="E240" i="9"/>
  <c r="K240" i="9" s="1"/>
  <c r="I240" i="9"/>
  <c r="C435" i="12"/>
  <c r="B434" i="12"/>
  <c r="C436" i="11"/>
  <c r="B435" i="11"/>
  <c r="C436" i="9"/>
  <c r="B435" i="9"/>
  <c r="C439" i="4"/>
  <c r="B438" i="4"/>
  <c r="G241" i="9" l="1"/>
  <c r="F241" i="9" s="1"/>
  <c r="E241" i="9"/>
  <c r="K241" i="9" s="1"/>
  <c r="I241" i="9"/>
  <c r="C436" i="12"/>
  <c r="B435" i="12"/>
  <c r="C437" i="11"/>
  <c r="B436" i="11"/>
  <c r="C437" i="9"/>
  <c r="B436" i="9"/>
  <c r="C440" i="4"/>
  <c r="B439" i="4"/>
  <c r="G242" i="9" l="1"/>
  <c r="F242" i="9" s="1"/>
  <c r="E242" i="9"/>
  <c r="K242" i="9" s="1"/>
  <c r="I242" i="9"/>
  <c r="C437" i="12"/>
  <c r="B436" i="12"/>
  <c r="C438" i="11"/>
  <c r="B437" i="11"/>
  <c r="C438" i="9"/>
  <c r="B437" i="9"/>
  <c r="C441" i="4"/>
  <c r="B440" i="4"/>
  <c r="G243" i="9" l="1"/>
  <c r="F243" i="9" s="1"/>
  <c r="E243" i="9"/>
  <c r="K243" i="9" s="1"/>
  <c r="I243" i="9"/>
  <c r="C438" i="12"/>
  <c r="B437" i="12"/>
  <c r="C439" i="11"/>
  <c r="B438" i="11"/>
  <c r="C439" i="9"/>
  <c r="B438" i="9"/>
  <c r="C442" i="4"/>
  <c r="B441" i="4"/>
  <c r="G244" i="9" l="1"/>
  <c r="F244" i="9" s="1"/>
  <c r="E244" i="9"/>
  <c r="K244" i="9" s="1"/>
  <c r="I244" i="9"/>
  <c r="C439" i="12"/>
  <c r="B438" i="12"/>
  <c r="C440" i="11"/>
  <c r="B439" i="11"/>
  <c r="C440" i="9"/>
  <c r="B439" i="9"/>
  <c r="C443" i="4"/>
  <c r="B442" i="4"/>
  <c r="G245" i="9" l="1"/>
  <c r="F245" i="9" s="1"/>
  <c r="E245" i="9"/>
  <c r="K245" i="9" s="1"/>
  <c r="I245" i="9"/>
  <c r="C440" i="12"/>
  <c r="B439" i="12"/>
  <c r="C441" i="11"/>
  <c r="B440" i="11"/>
  <c r="C441" i="9"/>
  <c r="B440" i="9"/>
  <c r="C444" i="4"/>
  <c r="B443" i="4"/>
  <c r="G246" i="9" l="1"/>
  <c r="F246" i="9" s="1"/>
  <c r="E246" i="9"/>
  <c r="K246" i="9" s="1"/>
  <c r="I246" i="9"/>
  <c r="C441" i="12"/>
  <c r="B440" i="12"/>
  <c r="C442" i="11"/>
  <c r="B441" i="11"/>
  <c r="C442" i="9"/>
  <c r="B441" i="9"/>
  <c r="C445" i="4"/>
  <c r="B444" i="4"/>
  <c r="G247" i="9" l="1"/>
  <c r="F247" i="9" s="1"/>
  <c r="E247" i="9"/>
  <c r="K247" i="9" s="1"/>
  <c r="I247" i="9"/>
  <c r="C442" i="12"/>
  <c r="B441" i="12"/>
  <c r="C443" i="11"/>
  <c r="B442" i="11"/>
  <c r="C443" i="9"/>
  <c r="B442" i="9"/>
  <c r="C446" i="4"/>
  <c r="B445" i="4"/>
  <c r="G248" i="9" l="1"/>
  <c r="F248" i="9" s="1"/>
  <c r="E248" i="9"/>
  <c r="K248" i="9" s="1"/>
  <c r="I248" i="9"/>
  <c r="C443" i="12"/>
  <c r="B442" i="12"/>
  <c r="C444" i="11"/>
  <c r="B443" i="11"/>
  <c r="C444" i="9"/>
  <c r="B443" i="9"/>
  <c r="C447" i="4"/>
  <c r="B446" i="4"/>
  <c r="G249" i="9" l="1"/>
  <c r="F249" i="9" s="1"/>
  <c r="E249" i="9"/>
  <c r="K249" i="9" s="1"/>
  <c r="I249" i="9"/>
  <c r="C444" i="12"/>
  <c r="B443" i="12"/>
  <c r="C445" i="11"/>
  <c r="B444" i="11"/>
  <c r="C445" i="9"/>
  <c r="B444" i="9"/>
  <c r="C448" i="4"/>
  <c r="B447" i="4"/>
  <c r="G250" i="9" l="1"/>
  <c r="F250" i="9" s="1"/>
  <c r="E250" i="9"/>
  <c r="K250" i="9" s="1"/>
  <c r="I250" i="9"/>
  <c r="C445" i="12"/>
  <c r="B444" i="12"/>
  <c r="C446" i="11"/>
  <c r="B445" i="11"/>
  <c r="C446" i="9"/>
  <c r="B445" i="9"/>
  <c r="C449" i="4"/>
  <c r="B448" i="4"/>
  <c r="G251" i="9" l="1"/>
  <c r="F251" i="9" s="1"/>
  <c r="E251" i="9"/>
  <c r="K251" i="9" s="1"/>
  <c r="I251" i="9"/>
  <c r="C446" i="12"/>
  <c r="B445" i="12"/>
  <c r="C447" i="11"/>
  <c r="B446" i="11"/>
  <c r="C447" i="9"/>
  <c r="B446" i="9"/>
  <c r="C450" i="4"/>
  <c r="B449" i="4"/>
  <c r="G252" i="9" l="1"/>
  <c r="F252" i="9" s="1"/>
  <c r="E252" i="9"/>
  <c r="K252" i="9" s="1"/>
  <c r="I252" i="9"/>
  <c r="C447" i="12"/>
  <c r="B446" i="12"/>
  <c r="C448" i="11"/>
  <c r="B447" i="11"/>
  <c r="C448" i="9"/>
  <c r="B447" i="9"/>
  <c r="C451" i="4"/>
  <c r="B450" i="4"/>
  <c r="G253" i="9" l="1"/>
  <c r="F253" i="9" s="1"/>
  <c r="E253" i="9"/>
  <c r="K253" i="9" s="1"/>
  <c r="I253" i="9"/>
  <c r="C448" i="12"/>
  <c r="B447" i="12"/>
  <c r="C449" i="11"/>
  <c r="B448" i="11"/>
  <c r="C449" i="9"/>
  <c r="B448" i="9"/>
  <c r="C452" i="4"/>
  <c r="B451" i="4"/>
  <c r="G254" i="9" l="1"/>
  <c r="F254" i="9" s="1"/>
  <c r="E254" i="9"/>
  <c r="K254" i="9" s="1"/>
  <c r="I254" i="9"/>
  <c r="C449" i="12"/>
  <c r="B448" i="12"/>
  <c r="C450" i="11"/>
  <c r="B449" i="11"/>
  <c r="C450" i="9"/>
  <c r="B449" i="9"/>
  <c r="C453" i="4"/>
  <c r="B452" i="4"/>
  <c r="G255" i="9" l="1"/>
  <c r="F255" i="9" s="1"/>
  <c r="E255" i="9"/>
  <c r="K255" i="9" s="1"/>
  <c r="I255" i="9"/>
  <c r="C450" i="12"/>
  <c r="B449" i="12"/>
  <c r="C451" i="11"/>
  <c r="B450" i="11"/>
  <c r="C451" i="9"/>
  <c r="B450" i="9"/>
  <c r="C454" i="4"/>
  <c r="B453" i="4"/>
  <c r="G256" i="9" l="1"/>
  <c r="F256" i="9" s="1"/>
  <c r="E256" i="9"/>
  <c r="K256" i="9" s="1"/>
  <c r="I256" i="9"/>
  <c r="C451" i="12"/>
  <c r="B450" i="12"/>
  <c r="C452" i="11"/>
  <c r="B451" i="11"/>
  <c r="C452" i="9"/>
  <c r="B451" i="9"/>
  <c r="C455" i="4"/>
  <c r="B454" i="4"/>
  <c r="G257" i="9" l="1"/>
  <c r="F257" i="9" s="1"/>
  <c r="E257" i="9"/>
  <c r="K257" i="9" s="1"/>
  <c r="I257" i="9"/>
  <c r="C452" i="12"/>
  <c r="B451" i="12"/>
  <c r="C453" i="11"/>
  <c r="B452" i="11"/>
  <c r="C453" i="9"/>
  <c r="B452" i="9"/>
  <c r="C456" i="4"/>
  <c r="B455" i="4"/>
  <c r="G258" i="9" l="1"/>
  <c r="F258" i="9" s="1"/>
  <c r="E258" i="9"/>
  <c r="K258" i="9" s="1"/>
  <c r="I258" i="9"/>
  <c r="C453" i="12"/>
  <c r="B452" i="12"/>
  <c r="C454" i="11"/>
  <c r="B453" i="11"/>
  <c r="C454" i="9"/>
  <c r="B453" i="9"/>
  <c r="C457" i="4"/>
  <c r="B456" i="4"/>
  <c r="G259" i="9" l="1"/>
  <c r="F259" i="9" s="1"/>
  <c r="E259" i="9"/>
  <c r="K259" i="9" s="1"/>
  <c r="I259" i="9"/>
  <c r="C454" i="12"/>
  <c r="B453" i="12"/>
  <c r="C455" i="11"/>
  <c r="B454" i="11"/>
  <c r="C455" i="9"/>
  <c r="B454" i="9"/>
  <c r="C458" i="4"/>
  <c r="B457" i="4"/>
  <c r="G260" i="9" l="1"/>
  <c r="F260" i="9" s="1"/>
  <c r="E260" i="9"/>
  <c r="K260" i="9" s="1"/>
  <c r="I260" i="9"/>
  <c r="C455" i="12"/>
  <c r="B454" i="12"/>
  <c r="C456" i="11"/>
  <c r="B455" i="11"/>
  <c r="C456" i="9"/>
  <c r="B455" i="9"/>
  <c r="C459" i="4"/>
  <c r="B458" i="4"/>
  <c r="G261" i="9" l="1"/>
  <c r="F261" i="9" s="1"/>
  <c r="E261" i="9"/>
  <c r="K261" i="9" s="1"/>
  <c r="I261" i="9"/>
  <c r="C456" i="12"/>
  <c r="B455" i="12"/>
  <c r="C457" i="11"/>
  <c r="B456" i="11"/>
  <c r="C457" i="9"/>
  <c r="B456" i="9"/>
  <c r="C460" i="4"/>
  <c r="B459" i="4"/>
  <c r="G262" i="9" l="1"/>
  <c r="F262" i="9" s="1"/>
  <c r="E262" i="9"/>
  <c r="K262" i="9" s="1"/>
  <c r="I262" i="9"/>
  <c r="C457" i="12"/>
  <c r="B456" i="12"/>
  <c r="C458" i="11"/>
  <c r="B457" i="11"/>
  <c r="C458" i="9"/>
  <c r="B457" i="9"/>
  <c r="C461" i="4"/>
  <c r="B460" i="4"/>
  <c r="G263" i="9" l="1"/>
  <c r="F263" i="9" s="1"/>
  <c r="E263" i="9"/>
  <c r="K263" i="9" s="1"/>
  <c r="I263" i="9"/>
  <c r="C458" i="12"/>
  <c r="B457" i="12"/>
  <c r="C459" i="11"/>
  <c r="B458" i="11"/>
  <c r="C459" i="9"/>
  <c r="B458" i="9"/>
  <c r="C462" i="4"/>
  <c r="B461" i="4"/>
  <c r="G264" i="9" l="1"/>
  <c r="F264" i="9" s="1"/>
  <c r="E264" i="9"/>
  <c r="K264" i="9" s="1"/>
  <c r="I264" i="9"/>
  <c r="C459" i="12"/>
  <c r="B458" i="12"/>
  <c r="C460" i="11"/>
  <c r="B459" i="11"/>
  <c r="C460" i="9"/>
  <c r="B459" i="9"/>
  <c r="C463" i="4"/>
  <c r="B462" i="4"/>
  <c r="G265" i="9" l="1"/>
  <c r="F265" i="9" s="1"/>
  <c r="E265" i="9"/>
  <c r="K265" i="9" s="1"/>
  <c r="I265" i="9"/>
  <c r="C460" i="12"/>
  <c r="B459" i="12"/>
  <c r="C461" i="11"/>
  <c r="B460" i="11"/>
  <c r="B460" i="9"/>
  <c r="C461" i="9"/>
  <c r="C464" i="4"/>
  <c r="B463" i="4"/>
  <c r="G266" i="9" l="1"/>
  <c r="F266" i="9" s="1"/>
  <c r="E266" i="9"/>
  <c r="K266" i="9" s="1"/>
  <c r="I266" i="9"/>
  <c r="C461" i="12"/>
  <c r="B460" i="12"/>
  <c r="C462" i="11"/>
  <c r="B461" i="11"/>
  <c r="B461" i="9"/>
  <c r="C462" i="9"/>
  <c r="C465" i="4"/>
  <c r="B464" i="4"/>
  <c r="G267" i="9" l="1"/>
  <c r="F267" i="9" s="1"/>
  <c r="E267" i="9"/>
  <c r="K267" i="9" s="1"/>
  <c r="I267" i="9"/>
  <c r="C462" i="12"/>
  <c r="B461" i="12"/>
  <c r="C463" i="11"/>
  <c r="B462" i="11"/>
  <c r="B462" i="9"/>
  <c r="C463" i="9"/>
  <c r="C466" i="4"/>
  <c r="B465" i="4"/>
  <c r="G268" i="9" l="1"/>
  <c r="F268" i="9" s="1"/>
  <c r="E268" i="9"/>
  <c r="K268" i="9" s="1"/>
  <c r="I268" i="9"/>
  <c r="C463" i="12"/>
  <c r="B462" i="12"/>
  <c r="C464" i="11"/>
  <c r="B463" i="11"/>
  <c r="B463" i="9"/>
  <c r="C464" i="9"/>
  <c r="C467" i="4"/>
  <c r="B466" i="4"/>
  <c r="G269" i="9" l="1"/>
  <c r="F269" i="9" s="1"/>
  <c r="E269" i="9"/>
  <c r="K269" i="9" s="1"/>
  <c r="I269" i="9"/>
  <c r="C464" i="12"/>
  <c r="B463" i="12"/>
  <c r="C465" i="11"/>
  <c r="B464" i="11"/>
  <c r="B464" i="9"/>
  <c r="C465" i="9"/>
  <c r="C468" i="4"/>
  <c r="B467" i="4"/>
  <c r="G270" i="9" l="1"/>
  <c r="F270" i="9" s="1"/>
  <c r="E270" i="9"/>
  <c r="K270" i="9" s="1"/>
  <c r="I270" i="9"/>
  <c r="C465" i="12"/>
  <c r="B464" i="12"/>
  <c r="C466" i="11"/>
  <c r="B465" i="11"/>
  <c r="B465" i="9"/>
  <c r="C466" i="9"/>
  <c r="C469" i="4"/>
  <c r="B468" i="4"/>
  <c r="G271" i="9" l="1"/>
  <c r="F271" i="9" s="1"/>
  <c r="E271" i="9"/>
  <c r="K271" i="9" s="1"/>
  <c r="I271" i="9"/>
  <c r="C466" i="12"/>
  <c r="B465" i="12"/>
  <c r="C467" i="11"/>
  <c r="B466" i="11"/>
  <c r="B466" i="9"/>
  <c r="C467" i="9"/>
  <c r="C470" i="4"/>
  <c r="B469" i="4"/>
  <c r="G272" i="9" l="1"/>
  <c r="F272" i="9" s="1"/>
  <c r="E272" i="9"/>
  <c r="K272" i="9" s="1"/>
  <c r="I272" i="9"/>
  <c r="C467" i="12"/>
  <c r="B466" i="12"/>
  <c r="C468" i="11"/>
  <c r="B467" i="11"/>
  <c r="B467" i="9"/>
  <c r="C468" i="9"/>
  <c r="C471" i="4"/>
  <c r="B470" i="4"/>
  <c r="G273" i="9" l="1"/>
  <c r="F273" i="9" s="1"/>
  <c r="E273" i="9"/>
  <c r="K273" i="9" s="1"/>
  <c r="I273" i="9"/>
  <c r="C468" i="12"/>
  <c r="B467" i="12"/>
  <c r="C469" i="11"/>
  <c r="B468" i="11"/>
  <c r="B468" i="9"/>
  <c r="C469" i="9"/>
  <c r="C472" i="4"/>
  <c r="B471" i="4"/>
  <c r="G274" i="9" l="1"/>
  <c r="F274" i="9" s="1"/>
  <c r="E274" i="9"/>
  <c r="K274" i="9" s="1"/>
  <c r="I274" i="9"/>
  <c r="C469" i="12"/>
  <c r="B468" i="12"/>
  <c r="C470" i="11"/>
  <c r="B469" i="11"/>
  <c r="B469" i="9"/>
  <c r="C470" i="9"/>
  <c r="C473" i="4"/>
  <c r="B472" i="4"/>
  <c r="G275" i="9" l="1"/>
  <c r="F275" i="9" s="1"/>
  <c r="E275" i="9"/>
  <c r="K275" i="9" s="1"/>
  <c r="I275" i="9"/>
  <c r="C470" i="12"/>
  <c r="B469" i="12"/>
  <c r="C471" i="11"/>
  <c r="B470" i="11"/>
  <c r="B470" i="9"/>
  <c r="C471" i="9"/>
  <c r="C474" i="4"/>
  <c r="B473" i="4"/>
  <c r="G276" i="9" l="1"/>
  <c r="F276" i="9" s="1"/>
  <c r="E276" i="9"/>
  <c r="K276" i="9" s="1"/>
  <c r="I276" i="9"/>
  <c r="C471" i="12"/>
  <c r="B470" i="12"/>
  <c r="C472" i="11"/>
  <c r="B471" i="11"/>
  <c r="B471" i="9"/>
  <c r="C472" i="9"/>
  <c r="C475" i="4"/>
  <c r="B474" i="4"/>
  <c r="G277" i="9" l="1"/>
  <c r="F277" i="9" s="1"/>
  <c r="E277" i="9"/>
  <c r="K277" i="9" s="1"/>
  <c r="I277" i="9"/>
  <c r="C472" i="12"/>
  <c r="B471" i="12"/>
  <c r="C473" i="11"/>
  <c r="B472" i="11"/>
  <c r="B472" i="9"/>
  <c r="C473" i="9"/>
  <c r="C476" i="4"/>
  <c r="B475" i="4"/>
  <c r="G278" i="9" l="1"/>
  <c r="F278" i="9" s="1"/>
  <c r="E278" i="9"/>
  <c r="K278" i="9" s="1"/>
  <c r="I278" i="9"/>
  <c r="C473" i="12"/>
  <c r="B472" i="12"/>
  <c r="B473" i="11"/>
  <c r="C474" i="11"/>
  <c r="B473" i="9"/>
  <c r="C474" i="9"/>
  <c r="C477" i="4"/>
  <c r="B476" i="4"/>
  <c r="G279" i="9" l="1"/>
  <c r="F279" i="9" s="1"/>
  <c r="E279" i="9"/>
  <c r="K279" i="9" s="1"/>
  <c r="I279" i="9"/>
  <c r="C474" i="12"/>
  <c r="B473" i="12"/>
  <c r="C475" i="11"/>
  <c r="B474" i="11"/>
  <c r="B474" i="9"/>
  <c r="C475" i="9"/>
  <c r="C478" i="4"/>
  <c r="B477" i="4"/>
  <c r="G280" i="9" l="1"/>
  <c r="F280" i="9" s="1"/>
  <c r="E280" i="9"/>
  <c r="K280" i="9" s="1"/>
  <c r="I280" i="9"/>
  <c r="C475" i="12"/>
  <c r="B474" i="12"/>
  <c r="C476" i="11"/>
  <c r="B475" i="11"/>
  <c r="B475" i="9"/>
  <c r="C476" i="9"/>
  <c r="C479" i="4"/>
  <c r="B478" i="4"/>
  <c r="G281" i="9" l="1"/>
  <c r="F281" i="9" s="1"/>
  <c r="E281" i="9"/>
  <c r="K281" i="9" s="1"/>
  <c r="I281" i="9"/>
  <c r="C476" i="12"/>
  <c r="B475" i="12"/>
  <c r="C477" i="11"/>
  <c r="B476" i="11"/>
  <c r="B476" i="9"/>
  <c r="C477" i="9"/>
  <c r="C480" i="4"/>
  <c r="B479" i="4"/>
  <c r="G282" i="9" l="1"/>
  <c r="F282" i="9" s="1"/>
  <c r="E282" i="9"/>
  <c r="K282" i="9" s="1"/>
  <c r="I282" i="9"/>
  <c r="C477" i="12"/>
  <c r="B476" i="12"/>
  <c r="C478" i="11"/>
  <c r="B477" i="11"/>
  <c r="B477" i="9"/>
  <c r="C478" i="9"/>
  <c r="C481" i="4"/>
  <c r="B480" i="4"/>
  <c r="G283" i="9" l="1"/>
  <c r="F283" i="9" s="1"/>
  <c r="E283" i="9"/>
  <c r="K283" i="9" s="1"/>
  <c r="I283" i="9"/>
  <c r="C478" i="12"/>
  <c r="B477" i="12"/>
  <c r="C479" i="11"/>
  <c r="B478" i="11"/>
  <c r="B478" i="9"/>
  <c r="C479" i="9"/>
  <c r="C482" i="4"/>
  <c r="B481" i="4"/>
  <c r="G284" i="9" l="1"/>
  <c r="F284" i="9" s="1"/>
  <c r="E284" i="9"/>
  <c r="K284" i="9" s="1"/>
  <c r="I284" i="9"/>
  <c r="C479" i="12"/>
  <c r="B478" i="12"/>
  <c r="C480" i="11"/>
  <c r="B479" i="11"/>
  <c r="B479" i="9"/>
  <c r="C480" i="9"/>
  <c r="C483" i="4"/>
  <c r="B482" i="4"/>
  <c r="G285" i="9" l="1"/>
  <c r="F285" i="9" s="1"/>
  <c r="E285" i="9"/>
  <c r="K285" i="9" s="1"/>
  <c r="I285" i="9"/>
  <c r="C480" i="12"/>
  <c r="B479" i="12"/>
  <c r="C481" i="11"/>
  <c r="B480" i="11"/>
  <c r="B480" i="9"/>
  <c r="C481" i="9"/>
  <c r="C484" i="4"/>
  <c r="B483" i="4"/>
  <c r="G286" i="9" l="1"/>
  <c r="F286" i="9" s="1"/>
  <c r="E286" i="9"/>
  <c r="K286" i="9" s="1"/>
  <c r="I286" i="9"/>
  <c r="C481" i="12"/>
  <c r="B480" i="12"/>
  <c r="C482" i="11"/>
  <c r="B481" i="11"/>
  <c r="B481" i="9"/>
  <c r="C482" i="9"/>
  <c r="C485" i="4"/>
  <c r="B484" i="4"/>
  <c r="G287" i="9" l="1"/>
  <c r="F287" i="9" s="1"/>
  <c r="E287" i="9"/>
  <c r="K287" i="9" s="1"/>
  <c r="I287" i="9"/>
  <c r="C482" i="12"/>
  <c r="B481" i="12"/>
  <c r="C483" i="11"/>
  <c r="B482" i="11"/>
  <c r="B482" i="9"/>
  <c r="C483" i="9"/>
  <c r="C486" i="4"/>
  <c r="B485" i="4"/>
  <c r="G288" i="9" l="1"/>
  <c r="F288" i="9" s="1"/>
  <c r="E288" i="9"/>
  <c r="K288" i="9" s="1"/>
  <c r="I288" i="9"/>
  <c r="C483" i="12"/>
  <c r="B482" i="12"/>
  <c r="C484" i="11"/>
  <c r="B483" i="11"/>
  <c r="B483" i="9"/>
  <c r="C484" i="9"/>
  <c r="C487" i="4"/>
  <c r="B486" i="4"/>
  <c r="G289" i="9" l="1"/>
  <c r="F289" i="9" s="1"/>
  <c r="E289" i="9"/>
  <c r="K289" i="9" s="1"/>
  <c r="I289" i="9"/>
  <c r="C484" i="12"/>
  <c r="B483" i="12"/>
  <c r="C485" i="11"/>
  <c r="B484" i="11"/>
  <c r="B484" i="9"/>
  <c r="C485" i="9"/>
  <c r="C488" i="4"/>
  <c r="B487" i="4"/>
  <c r="G290" i="9" l="1"/>
  <c r="F290" i="9" s="1"/>
  <c r="E290" i="9"/>
  <c r="K290" i="9" s="1"/>
  <c r="I290" i="9"/>
  <c r="C485" i="12"/>
  <c r="B484" i="12"/>
  <c r="C486" i="11"/>
  <c r="B485" i="11"/>
  <c r="B485" i="9"/>
  <c r="C486" i="9"/>
  <c r="C489" i="4"/>
  <c r="B488" i="4"/>
  <c r="G291" i="9" l="1"/>
  <c r="F291" i="9" s="1"/>
  <c r="E291" i="9"/>
  <c r="K291" i="9" s="1"/>
  <c r="I291" i="9"/>
  <c r="C486" i="12"/>
  <c r="B485" i="12"/>
  <c r="C487" i="11"/>
  <c r="B486" i="11"/>
  <c r="B486" i="9"/>
  <c r="C487" i="9"/>
  <c r="C490" i="4"/>
  <c r="B489" i="4"/>
  <c r="G292" i="9" l="1"/>
  <c r="F292" i="9" s="1"/>
  <c r="E292" i="9"/>
  <c r="K292" i="9" s="1"/>
  <c r="I292" i="9"/>
  <c r="C487" i="12"/>
  <c r="B486" i="12"/>
  <c r="C488" i="11"/>
  <c r="B487" i="11"/>
  <c r="B487" i="9"/>
  <c r="C488" i="9"/>
  <c r="C491" i="4"/>
  <c r="B490" i="4"/>
  <c r="G293" i="9" l="1"/>
  <c r="F293" i="9" s="1"/>
  <c r="E293" i="9"/>
  <c r="K293" i="9" s="1"/>
  <c r="I293" i="9"/>
  <c r="C488" i="12"/>
  <c r="B487" i="12"/>
  <c r="C489" i="11"/>
  <c r="B488" i="11"/>
  <c r="B488" i="9"/>
  <c r="C489" i="9"/>
  <c r="C492" i="4"/>
  <c r="B491" i="4"/>
  <c r="G294" i="9" l="1"/>
  <c r="F294" i="9" s="1"/>
  <c r="E294" i="9"/>
  <c r="K294" i="9" s="1"/>
  <c r="I294" i="9"/>
  <c r="C489" i="12"/>
  <c r="B488" i="12"/>
  <c r="B489" i="11"/>
  <c r="C490" i="11"/>
  <c r="B489" i="9"/>
  <c r="C490" i="9"/>
  <c r="C493" i="4"/>
  <c r="B492" i="4"/>
  <c r="G295" i="9" l="1"/>
  <c r="F295" i="9" s="1"/>
  <c r="E295" i="9"/>
  <c r="K295" i="9" s="1"/>
  <c r="I295" i="9"/>
  <c r="C490" i="12"/>
  <c r="B489" i="12"/>
  <c r="C491" i="11"/>
  <c r="B490" i="11"/>
  <c r="B490" i="9"/>
  <c r="C491" i="9"/>
  <c r="C494" i="4"/>
  <c r="B493" i="4"/>
  <c r="G296" i="9" l="1"/>
  <c r="F296" i="9" s="1"/>
  <c r="E296" i="9"/>
  <c r="K296" i="9" s="1"/>
  <c r="I296" i="9"/>
  <c r="C491" i="12"/>
  <c r="B490" i="12"/>
  <c r="C492" i="11"/>
  <c r="B491" i="11"/>
  <c r="B491" i="9"/>
  <c r="C492" i="9"/>
  <c r="C495" i="4"/>
  <c r="B494" i="4"/>
  <c r="G297" i="9" l="1"/>
  <c r="F297" i="9" s="1"/>
  <c r="E297" i="9"/>
  <c r="K297" i="9" s="1"/>
  <c r="I297" i="9"/>
  <c r="C492" i="12"/>
  <c r="B491" i="12"/>
  <c r="C493" i="11"/>
  <c r="B492" i="11"/>
  <c r="B492" i="9"/>
  <c r="C493" i="9"/>
  <c r="C496" i="4"/>
  <c r="B495" i="4"/>
  <c r="G298" i="9" l="1"/>
  <c r="F298" i="9" s="1"/>
  <c r="E298" i="9"/>
  <c r="K298" i="9" s="1"/>
  <c r="I298" i="9"/>
  <c r="C493" i="12"/>
  <c r="B492" i="12"/>
  <c r="C494" i="11"/>
  <c r="B493" i="11"/>
  <c r="B493" i="9"/>
  <c r="C494" i="9"/>
  <c r="C497" i="4"/>
  <c r="B496" i="4"/>
  <c r="G299" i="9" l="1"/>
  <c r="F299" i="9" s="1"/>
  <c r="E299" i="9"/>
  <c r="K299" i="9" s="1"/>
  <c r="I299" i="9"/>
  <c r="C494" i="12"/>
  <c r="B493" i="12"/>
  <c r="C495" i="11"/>
  <c r="B494" i="11"/>
  <c r="B494" i="9"/>
  <c r="C495" i="9"/>
  <c r="C498" i="4"/>
  <c r="B497" i="4"/>
  <c r="G300" i="9" l="1"/>
  <c r="F300" i="9" s="1"/>
  <c r="E300" i="9"/>
  <c r="K300" i="9" s="1"/>
  <c r="I300" i="9"/>
  <c r="C495" i="12"/>
  <c r="B494" i="12"/>
  <c r="C496" i="11"/>
  <c r="B496" i="11" s="1"/>
  <c r="B495" i="11"/>
  <c r="B495" i="9"/>
  <c r="C496" i="9"/>
  <c r="B496" i="9" s="1"/>
  <c r="C499" i="4"/>
  <c r="B498" i="4"/>
  <c r="G301" i="9" l="1"/>
  <c r="F301" i="9" s="1"/>
  <c r="E301" i="9"/>
  <c r="K301" i="9" s="1"/>
  <c r="I301" i="9"/>
  <c r="C496" i="12"/>
  <c r="B496" i="12" s="1"/>
  <c r="B495" i="12"/>
  <c r="C500" i="4"/>
  <c r="B500" i="4" s="1"/>
  <c r="B499" i="4"/>
  <c r="G302" i="9" l="1"/>
  <c r="F302" i="9" s="1"/>
  <c r="E302" i="9"/>
  <c r="K302" i="9" s="1"/>
  <c r="I302" i="9"/>
  <c r="G303" i="9" l="1"/>
  <c r="F303" i="9" s="1"/>
  <c r="E303" i="9"/>
  <c r="K303" i="9" s="1"/>
  <c r="I303" i="9"/>
  <c r="G304" i="9" l="1"/>
  <c r="F304" i="9" s="1"/>
  <c r="E304" i="9"/>
  <c r="K304" i="9" s="1"/>
  <c r="I304" i="9"/>
  <c r="G305" i="9" l="1"/>
  <c r="F305" i="9" s="1"/>
  <c r="E305" i="9"/>
  <c r="K305" i="9" s="1"/>
  <c r="I305" i="9"/>
  <c r="G306" i="9" l="1"/>
  <c r="F306" i="9" s="1"/>
  <c r="E306" i="9"/>
  <c r="K306" i="9" s="1"/>
  <c r="I306" i="9"/>
  <c r="G307" i="9" l="1"/>
  <c r="F307" i="9" s="1"/>
  <c r="E307" i="9"/>
  <c r="K307" i="9" s="1"/>
  <c r="I307" i="9"/>
  <c r="G308" i="9" l="1"/>
  <c r="F308" i="9" s="1"/>
  <c r="E308" i="9"/>
  <c r="K308" i="9" s="1"/>
  <c r="I308" i="9"/>
  <c r="G309" i="9" l="1"/>
  <c r="F309" i="9" s="1"/>
  <c r="E309" i="9"/>
  <c r="K309" i="9" s="1"/>
  <c r="I309" i="9"/>
  <c r="G310" i="9" l="1"/>
  <c r="F310" i="9" s="1"/>
  <c r="E310" i="9"/>
  <c r="K310" i="9" s="1"/>
  <c r="I310" i="9"/>
  <c r="G311" i="9" l="1"/>
  <c r="F311" i="9" s="1"/>
  <c r="E311" i="9"/>
  <c r="K311" i="9" s="1"/>
  <c r="I311" i="9"/>
  <c r="G312" i="9" l="1"/>
  <c r="F312" i="9" s="1"/>
  <c r="E312" i="9"/>
  <c r="K312" i="9" s="1"/>
  <c r="I312" i="9"/>
  <c r="G313" i="9" l="1"/>
  <c r="F313" i="9" s="1"/>
  <c r="E313" i="9"/>
  <c r="K313" i="9" s="1"/>
  <c r="I313" i="9"/>
  <c r="G314" i="9" l="1"/>
  <c r="F314" i="9" s="1"/>
  <c r="E314" i="9"/>
  <c r="K314" i="9" s="1"/>
  <c r="I314" i="9"/>
  <c r="G315" i="9" l="1"/>
  <c r="F315" i="9" s="1"/>
  <c r="E315" i="9"/>
  <c r="K315" i="9" s="1"/>
  <c r="I315" i="9"/>
  <c r="G316" i="9" l="1"/>
  <c r="F316" i="9" s="1"/>
  <c r="E316" i="9"/>
  <c r="K316" i="9" s="1"/>
  <c r="I316" i="9"/>
  <c r="G317" i="9" l="1"/>
  <c r="F317" i="9" s="1"/>
  <c r="E317" i="9"/>
  <c r="K317" i="9" s="1"/>
  <c r="I317" i="9"/>
  <c r="G318" i="9" l="1"/>
  <c r="F318" i="9" s="1"/>
  <c r="E318" i="9"/>
  <c r="K318" i="9" s="1"/>
  <c r="I318" i="9"/>
  <c r="G319" i="9" l="1"/>
  <c r="F319" i="9" s="1"/>
  <c r="E319" i="9"/>
  <c r="K319" i="9" s="1"/>
  <c r="I319" i="9"/>
  <c r="G320" i="9" l="1"/>
  <c r="F320" i="9" s="1"/>
  <c r="E320" i="9"/>
  <c r="K320" i="9" s="1"/>
  <c r="I320" i="9"/>
  <c r="G321" i="9" l="1"/>
  <c r="F321" i="9" s="1"/>
  <c r="E321" i="9"/>
  <c r="K321" i="9" s="1"/>
  <c r="I321" i="9"/>
  <c r="G322" i="9" l="1"/>
  <c r="F322" i="9" s="1"/>
  <c r="E322" i="9"/>
  <c r="K322" i="9" s="1"/>
  <c r="I322" i="9"/>
  <c r="G323" i="9" l="1"/>
  <c r="F323" i="9" s="1"/>
  <c r="E323" i="9"/>
  <c r="K323" i="9" s="1"/>
  <c r="I323" i="9"/>
  <c r="G324" i="9" l="1"/>
  <c r="F324" i="9" s="1"/>
  <c r="E324" i="9"/>
  <c r="K324" i="9" s="1"/>
  <c r="I324" i="9"/>
  <c r="G325" i="9" l="1"/>
  <c r="F325" i="9" s="1"/>
  <c r="E325" i="9"/>
  <c r="K325" i="9" s="1"/>
  <c r="I325" i="9"/>
  <c r="G326" i="9" l="1"/>
  <c r="F326" i="9" s="1"/>
  <c r="E326" i="9"/>
  <c r="K326" i="9" s="1"/>
  <c r="I326" i="9"/>
  <c r="G327" i="9" l="1"/>
  <c r="F327" i="9" s="1"/>
  <c r="E327" i="9"/>
  <c r="K327" i="9" s="1"/>
  <c r="I327" i="9"/>
  <c r="G328" i="9" l="1"/>
  <c r="F328" i="9" s="1"/>
  <c r="E328" i="9"/>
  <c r="K328" i="9" s="1"/>
  <c r="I328" i="9"/>
  <c r="G329" i="9" l="1"/>
  <c r="F329" i="9" s="1"/>
  <c r="E329" i="9"/>
  <c r="K329" i="9" s="1"/>
  <c r="I329" i="9"/>
  <c r="G330" i="9" l="1"/>
  <c r="F330" i="9" s="1"/>
  <c r="E330" i="9"/>
  <c r="K330" i="9" s="1"/>
  <c r="I330" i="9"/>
  <c r="G331" i="9" l="1"/>
  <c r="F331" i="9" s="1"/>
  <c r="E331" i="9"/>
  <c r="K331" i="9" s="1"/>
  <c r="I331" i="9"/>
  <c r="G332" i="9" l="1"/>
  <c r="F332" i="9" s="1"/>
  <c r="E332" i="9"/>
  <c r="K332" i="9" s="1"/>
  <c r="I332" i="9"/>
  <c r="G333" i="9" l="1"/>
  <c r="F333" i="9" s="1"/>
  <c r="E333" i="9"/>
  <c r="K333" i="9" s="1"/>
  <c r="I333" i="9"/>
  <c r="G334" i="9" l="1"/>
  <c r="F334" i="9" s="1"/>
  <c r="E334" i="9"/>
  <c r="K334" i="9" s="1"/>
  <c r="I334" i="9"/>
  <c r="G335" i="9" l="1"/>
  <c r="F335" i="9" s="1"/>
  <c r="E335" i="9"/>
  <c r="K335" i="9" s="1"/>
  <c r="I335" i="9"/>
  <c r="G336" i="9" l="1"/>
  <c r="F336" i="9" s="1"/>
  <c r="E336" i="9"/>
  <c r="K336" i="9" s="1"/>
  <c r="I336" i="9"/>
  <c r="G337" i="9" l="1"/>
  <c r="F337" i="9" s="1"/>
  <c r="E337" i="9"/>
  <c r="K337" i="9" s="1"/>
  <c r="I337" i="9"/>
  <c r="G338" i="9" l="1"/>
  <c r="F338" i="9" s="1"/>
  <c r="E338" i="9"/>
  <c r="K338" i="9" s="1"/>
  <c r="I338" i="9"/>
  <c r="G339" i="9" l="1"/>
  <c r="F339" i="9" s="1"/>
  <c r="E339" i="9"/>
  <c r="K339" i="9" s="1"/>
  <c r="I339" i="9"/>
  <c r="G340" i="9" l="1"/>
  <c r="F340" i="9" s="1"/>
  <c r="E340" i="9"/>
  <c r="K340" i="9" s="1"/>
  <c r="I340" i="9"/>
  <c r="G341" i="9" l="1"/>
  <c r="F341" i="9" s="1"/>
  <c r="E341" i="9"/>
  <c r="K341" i="9" s="1"/>
  <c r="I341" i="9"/>
  <c r="G342" i="9" l="1"/>
  <c r="F342" i="9" s="1"/>
  <c r="E342" i="9"/>
  <c r="K342" i="9" s="1"/>
  <c r="I342" i="9"/>
  <c r="G343" i="9" l="1"/>
  <c r="F343" i="9" s="1"/>
  <c r="E343" i="9"/>
  <c r="K343" i="9" s="1"/>
  <c r="I343" i="9"/>
  <c r="G344" i="9" l="1"/>
  <c r="F344" i="9" s="1"/>
  <c r="E344" i="9"/>
  <c r="K344" i="9" s="1"/>
  <c r="I344" i="9"/>
  <c r="G345" i="9" l="1"/>
  <c r="F345" i="9" s="1"/>
  <c r="E345" i="9"/>
  <c r="K345" i="9" s="1"/>
  <c r="I345" i="9"/>
  <c r="G346" i="9" l="1"/>
  <c r="F346" i="9" s="1"/>
  <c r="E346" i="9"/>
  <c r="K346" i="9" s="1"/>
  <c r="I346" i="9"/>
  <c r="G347" i="9" l="1"/>
  <c r="F347" i="9" s="1"/>
  <c r="E347" i="9"/>
  <c r="K347" i="9" s="1"/>
  <c r="I347" i="9"/>
  <c r="G348" i="9" l="1"/>
  <c r="F348" i="9" s="1"/>
  <c r="E348" i="9"/>
  <c r="K348" i="9" s="1"/>
  <c r="I348" i="9"/>
  <c r="G349" i="9" l="1"/>
  <c r="F349" i="9" s="1"/>
  <c r="E349" i="9"/>
  <c r="K349" i="9" s="1"/>
  <c r="I349" i="9"/>
  <c r="G350" i="9" l="1"/>
  <c r="F350" i="9" s="1"/>
  <c r="E350" i="9"/>
  <c r="K350" i="9" s="1"/>
  <c r="I350" i="9"/>
  <c r="G351" i="9" l="1"/>
  <c r="F351" i="9" s="1"/>
  <c r="E351" i="9"/>
  <c r="K351" i="9" s="1"/>
  <c r="I351" i="9"/>
  <c r="G352" i="9" l="1"/>
  <c r="F352" i="9" s="1"/>
  <c r="E352" i="9"/>
  <c r="K352" i="9" s="1"/>
  <c r="I352" i="9"/>
  <c r="G353" i="9" l="1"/>
  <c r="F353" i="9" s="1"/>
  <c r="E353" i="9"/>
  <c r="K353" i="9" s="1"/>
  <c r="I353" i="9"/>
  <c r="G354" i="9" l="1"/>
  <c r="F354" i="9" s="1"/>
  <c r="E354" i="9"/>
  <c r="K354" i="9" s="1"/>
  <c r="I354" i="9"/>
  <c r="G355" i="9" l="1"/>
  <c r="F355" i="9" s="1"/>
  <c r="E355" i="9"/>
  <c r="K355" i="9" s="1"/>
  <c r="I355" i="9"/>
  <c r="G356" i="9" l="1"/>
  <c r="F356" i="9" s="1"/>
  <c r="E356" i="9"/>
  <c r="K356" i="9" s="1"/>
  <c r="I356" i="9"/>
  <c r="G357" i="9" l="1"/>
  <c r="F357" i="9" s="1"/>
  <c r="E357" i="9"/>
  <c r="K357" i="9" s="1"/>
  <c r="I357" i="9"/>
  <c r="G358" i="9" l="1"/>
  <c r="F358" i="9" s="1"/>
  <c r="E358" i="9"/>
  <c r="K358" i="9" s="1"/>
  <c r="I358" i="9"/>
  <c r="G359" i="9" l="1"/>
  <c r="F359" i="9" s="1"/>
  <c r="E359" i="9"/>
  <c r="K359" i="9" s="1"/>
  <c r="I359" i="9"/>
  <c r="G360" i="9" l="1"/>
  <c r="F360" i="9" s="1"/>
  <c r="E360" i="9"/>
  <c r="K360" i="9" s="1"/>
  <c r="I360" i="9"/>
  <c r="G361" i="9" l="1"/>
  <c r="F361" i="9" s="1"/>
  <c r="E361" i="9"/>
  <c r="K361" i="9" s="1"/>
  <c r="I361" i="9"/>
  <c r="G362" i="9" l="1"/>
  <c r="F362" i="9" s="1"/>
  <c r="E362" i="9"/>
  <c r="K362" i="9" s="1"/>
  <c r="I362" i="9"/>
  <c r="G363" i="9" l="1"/>
  <c r="F363" i="9" s="1"/>
  <c r="E363" i="9"/>
  <c r="K363" i="9" s="1"/>
  <c r="I363" i="9"/>
  <c r="G364" i="9" l="1"/>
  <c r="F364" i="9" s="1"/>
  <c r="E364" i="9"/>
  <c r="K364" i="9" s="1"/>
  <c r="I364" i="9"/>
  <c r="G365" i="9" l="1"/>
  <c r="F365" i="9" s="1"/>
  <c r="E365" i="9"/>
  <c r="K365" i="9" s="1"/>
  <c r="I365" i="9"/>
  <c r="G366" i="9" l="1"/>
  <c r="F366" i="9" s="1"/>
  <c r="E366" i="9"/>
  <c r="K366" i="9" s="1"/>
  <c r="I366" i="9"/>
  <c r="G367" i="9" l="1"/>
  <c r="F367" i="9" s="1"/>
  <c r="E367" i="9"/>
  <c r="K367" i="9" s="1"/>
  <c r="I367" i="9"/>
  <c r="G368" i="9" l="1"/>
  <c r="F368" i="9" s="1"/>
  <c r="E368" i="9"/>
  <c r="K368" i="9" s="1"/>
  <c r="I368" i="9"/>
  <c r="G369" i="9" l="1"/>
  <c r="F369" i="9" s="1"/>
  <c r="E369" i="9"/>
  <c r="K369" i="9" s="1"/>
  <c r="I369" i="9"/>
  <c r="G370" i="9" l="1"/>
  <c r="F370" i="9" s="1"/>
  <c r="E370" i="9"/>
  <c r="K370" i="9" s="1"/>
  <c r="I370" i="9"/>
  <c r="G371" i="9" l="1"/>
  <c r="F371" i="9" s="1"/>
  <c r="E371" i="9"/>
  <c r="K371" i="9" s="1"/>
  <c r="I371" i="9"/>
  <c r="G372" i="9" l="1"/>
  <c r="F372" i="9" s="1"/>
  <c r="E372" i="9"/>
  <c r="K372" i="9" s="1"/>
  <c r="I372" i="9"/>
  <c r="G373" i="9" l="1"/>
  <c r="F373" i="9" s="1"/>
  <c r="E373" i="9"/>
  <c r="K373" i="9" s="1"/>
  <c r="I373" i="9"/>
  <c r="G374" i="9" l="1"/>
  <c r="F374" i="9" s="1"/>
  <c r="E374" i="9"/>
  <c r="K374" i="9" s="1"/>
  <c r="I374" i="9"/>
  <c r="G375" i="9" l="1"/>
  <c r="F375" i="9" s="1"/>
  <c r="E375" i="9"/>
  <c r="K375" i="9" s="1"/>
  <c r="I375" i="9"/>
  <c r="G376" i="9" l="1"/>
  <c r="F376" i="9" s="1"/>
  <c r="E376" i="9"/>
  <c r="K376" i="9" s="1"/>
  <c r="I376" i="9"/>
  <c r="G377" i="9" l="1"/>
  <c r="F377" i="9" s="1"/>
  <c r="E377" i="9"/>
  <c r="K377" i="9" s="1"/>
  <c r="I377" i="9"/>
  <c r="G378" i="9" l="1"/>
  <c r="F378" i="9" s="1"/>
  <c r="E378" i="9"/>
  <c r="K378" i="9" s="1"/>
  <c r="I378" i="9"/>
  <c r="G379" i="9" l="1"/>
  <c r="F379" i="9" s="1"/>
  <c r="E379" i="9"/>
  <c r="K379" i="9" s="1"/>
  <c r="I379" i="9"/>
  <c r="G380" i="9" l="1"/>
  <c r="F380" i="9" s="1"/>
  <c r="E380" i="9"/>
  <c r="K380" i="9" s="1"/>
  <c r="I380" i="9"/>
  <c r="G381" i="9" l="1"/>
  <c r="F381" i="9" s="1"/>
  <c r="E381" i="9"/>
  <c r="K381" i="9" s="1"/>
  <c r="I381" i="9"/>
  <c r="G382" i="9" l="1"/>
  <c r="F382" i="9" s="1"/>
  <c r="E382" i="9"/>
  <c r="K382" i="9" s="1"/>
  <c r="I382" i="9"/>
  <c r="G383" i="9" l="1"/>
  <c r="F383" i="9" s="1"/>
  <c r="E383" i="9"/>
  <c r="K383" i="9" s="1"/>
  <c r="I383" i="9"/>
  <c r="G384" i="9" l="1"/>
  <c r="F384" i="9" s="1"/>
  <c r="E384" i="9"/>
  <c r="K384" i="9" s="1"/>
  <c r="I384" i="9"/>
  <c r="G385" i="9" l="1"/>
  <c r="F385" i="9" s="1"/>
  <c r="E385" i="9"/>
  <c r="K385" i="9" s="1"/>
  <c r="I385" i="9"/>
  <c r="G386" i="9" l="1"/>
  <c r="F386" i="9" s="1"/>
  <c r="E386" i="9"/>
  <c r="K386" i="9" s="1"/>
  <c r="I386" i="9"/>
  <c r="G387" i="9" l="1"/>
  <c r="F387" i="9" s="1"/>
  <c r="E387" i="9"/>
  <c r="K387" i="9" s="1"/>
  <c r="I387" i="9"/>
  <c r="G388" i="9" l="1"/>
  <c r="F388" i="9" s="1"/>
  <c r="E388" i="9"/>
  <c r="K388" i="9" s="1"/>
  <c r="I388" i="9"/>
  <c r="G389" i="9" l="1"/>
  <c r="F389" i="9" s="1"/>
  <c r="E389" i="9"/>
  <c r="K389" i="9" s="1"/>
  <c r="I389" i="9"/>
  <c r="G390" i="9" l="1"/>
  <c r="F390" i="9" s="1"/>
  <c r="E390" i="9"/>
  <c r="K390" i="9" s="1"/>
  <c r="I390" i="9"/>
  <c r="G391" i="9" l="1"/>
  <c r="F391" i="9" s="1"/>
  <c r="E391" i="9"/>
  <c r="K391" i="9" s="1"/>
  <c r="I391" i="9"/>
  <c r="G392" i="9" l="1"/>
  <c r="F392" i="9" s="1"/>
  <c r="E392" i="9"/>
  <c r="K392" i="9" s="1"/>
  <c r="I392" i="9"/>
  <c r="G393" i="9" l="1"/>
  <c r="F393" i="9" s="1"/>
  <c r="E393" i="9"/>
  <c r="K393" i="9" s="1"/>
  <c r="I393" i="9"/>
  <c r="G394" i="9" l="1"/>
  <c r="F394" i="9" s="1"/>
  <c r="E394" i="9"/>
  <c r="K394" i="9" s="1"/>
  <c r="I394" i="9"/>
  <c r="G395" i="9" l="1"/>
  <c r="F395" i="9" s="1"/>
  <c r="E395" i="9"/>
  <c r="K395" i="9" s="1"/>
  <c r="I395" i="9"/>
  <c r="G396" i="9" l="1"/>
  <c r="F396" i="9" s="1"/>
  <c r="E396" i="9"/>
  <c r="K396" i="9" s="1"/>
  <c r="I396" i="9"/>
  <c r="G397" i="9" l="1"/>
  <c r="F397" i="9" s="1"/>
  <c r="E397" i="9"/>
  <c r="K397" i="9" s="1"/>
  <c r="I397" i="9"/>
  <c r="G398" i="9" l="1"/>
  <c r="F398" i="9" s="1"/>
  <c r="E398" i="9"/>
  <c r="K398" i="9" s="1"/>
  <c r="I398" i="9"/>
  <c r="G399" i="9" l="1"/>
  <c r="F399" i="9" s="1"/>
  <c r="E399" i="9"/>
  <c r="K399" i="9" s="1"/>
  <c r="I399" i="9"/>
  <c r="G400" i="9" l="1"/>
  <c r="F400" i="9" s="1"/>
  <c r="E400" i="9"/>
  <c r="K400" i="9" s="1"/>
  <c r="I400" i="9"/>
  <c r="G401" i="9" l="1"/>
  <c r="F401" i="9" s="1"/>
  <c r="E401" i="9"/>
  <c r="K401" i="9" s="1"/>
  <c r="I401" i="9"/>
  <c r="G402" i="9" l="1"/>
  <c r="F402" i="9" s="1"/>
  <c r="E402" i="9"/>
  <c r="K402" i="9" s="1"/>
  <c r="I402" i="9"/>
  <c r="G403" i="9" l="1"/>
  <c r="F403" i="9" s="1"/>
  <c r="E403" i="9"/>
  <c r="K403" i="9" s="1"/>
  <c r="I403" i="9"/>
  <c r="G404" i="9" l="1"/>
  <c r="F404" i="9" s="1"/>
  <c r="E404" i="9"/>
  <c r="K404" i="9" s="1"/>
  <c r="I404" i="9"/>
  <c r="G405" i="9" l="1"/>
  <c r="F405" i="9" s="1"/>
  <c r="E405" i="9"/>
  <c r="K405" i="9" s="1"/>
  <c r="I405" i="9"/>
  <c r="G406" i="9" l="1"/>
  <c r="F406" i="9" s="1"/>
  <c r="E406" i="9"/>
  <c r="K406" i="9" s="1"/>
  <c r="I406" i="9"/>
  <c r="G407" i="9" l="1"/>
  <c r="F407" i="9" s="1"/>
  <c r="E407" i="9"/>
  <c r="K407" i="9" s="1"/>
  <c r="I407" i="9"/>
  <c r="G408" i="9" l="1"/>
  <c r="F408" i="9" s="1"/>
  <c r="E408" i="9"/>
  <c r="K408" i="9" s="1"/>
  <c r="I408" i="9"/>
  <c r="G409" i="9" l="1"/>
  <c r="F409" i="9" s="1"/>
  <c r="E409" i="9"/>
  <c r="K409" i="9" s="1"/>
  <c r="I409" i="9"/>
  <c r="G410" i="9" l="1"/>
  <c r="F410" i="9" s="1"/>
  <c r="E410" i="9"/>
  <c r="K410" i="9" s="1"/>
  <c r="I410" i="9"/>
  <c r="G411" i="9" l="1"/>
  <c r="F411" i="9" s="1"/>
  <c r="E411" i="9"/>
  <c r="K411" i="9" s="1"/>
  <c r="I411" i="9"/>
  <c r="G412" i="9" l="1"/>
  <c r="F412" i="9" s="1"/>
  <c r="E412" i="9"/>
  <c r="K412" i="9" s="1"/>
  <c r="I412" i="9"/>
  <c r="G413" i="9" l="1"/>
  <c r="F413" i="9" s="1"/>
  <c r="E413" i="9"/>
  <c r="K413" i="9" s="1"/>
  <c r="I413" i="9"/>
  <c r="G414" i="9" l="1"/>
  <c r="F414" i="9" s="1"/>
  <c r="E414" i="9"/>
  <c r="K414" i="9" s="1"/>
  <c r="I414" i="9"/>
  <c r="G415" i="9" l="1"/>
  <c r="F415" i="9" s="1"/>
  <c r="E415" i="9"/>
  <c r="K415" i="9" s="1"/>
  <c r="I415" i="9"/>
  <c r="G416" i="9" l="1"/>
  <c r="F416" i="9" s="1"/>
  <c r="E416" i="9"/>
  <c r="K416" i="9" s="1"/>
  <c r="I416" i="9"/>
  <c r="G417" i="9" l="1"/>
  <c r="F417" i="9" s="1"/>
  <c r="E417" i="9"/>
  <c r="K417" i="9" s="1"/>
  <c r="I417" i="9"/>
  <c r="G418" i="9" l="1"/>
  <c r="F418" i="9" s="1"/>
  <c r="E418" i="9"/>
  <c r="K418" i="9" s="1"/>
  <c r="I418" i="9"/>
  <c r="G419" i="9" l="1"/>
  <c r="F419" i="9" s="1"/>
  <c r="E419" i="9"/>
  <c r="K419" i="9" s="1"/>
  <c r="I419" i="9"/>
  <c r="G420" i="9" l="1"/>
  <c r="F420" i="9" s="1"/>
  <c r="E420" i="9"/>
  <c r="K420" i="9" s="1"/>
  <c r="I420" i="9"/>
  <c r="G421" i="9" l="1"/>
  <c r="F421" i="9" s="1"/>
  <c r="E421" i="9"/>
  <c r="K421" i="9" s="1"/>
  <c r="I421" i="9"/>
  <c r="G422" i="9" l="1"/>
  <c r="F422" i="9" s="1"/>
  <c r="E422" i="9"/>
  <c r="K422" i="9" s="1"/>
  <c r="I422" i="9"/>
  <c r="G423" i="9" l="1"/>
  <c r="F423" i="9" s="1"/>
  <c r="E423" i="9"/>
  <c r="K423" i="9" s="1"/>
  <c r="I423" i="9"/>
  <c r="G424" i="9" l="1"/>
  <c r="F424" i="9" s="1"/>
  <c r="E424" i="9"/>
  <c r="K424" i="9" s="1"/>
  <c r="I424" i="9"/>
  <c r="G425" i="9" l="1"/>
  <c r="F425" i="9" s="1"/>
  <c r="E425" i="9"/>
  <c r="K425" i="9" s="1"/>
  <c r="I425" i="9"/>
  <c r="G426" i="9" l="1"/>
  <c r="F426" i="9" s="1"/>
  <c r="E426" i="9"/>
  <c r="K426" i="9" s="1"/>
  <c r="I426" i="9"/>
  <c r="G427" i="9" l="1"/>
  <c r="F427" i="9" s="1"/>
  <c r="E427" i="9"/>
  <c r="K427" i="9" s="1"/>
  <c r="I427" i="9"/>
  <c r="G428" i="9" l="1"/>
  <c r="F428" i="9" s="1"/>
  <c r="E428" i="9"/>
  <c r="K428" i="9" s="1"/>
  <c r="I428" i="9"/>
  <c r="G429" i="9" l="1"/>
  <c r="F429" i="9" s="1"/>
  <c r="E429" i="9"/>
  <c r="K429" i="9" s="1"/>
  <c r="I429" i="9"/>
  <c r="G430" i="9" l="1"/>
  <c r="F430" i="9" s="1"/>
  <c r="E430" i="9"/>
  <c r="K430" i="9" s="1"/>
  <c r="I430" i="9"/>
  <c r="G431" i="9" l="1"/>
  <c r="F431" i="9" s="1"/>
  <c r="E431" i="9"/>
  <c r="K431" i="9" s="1"/>
  <c r="I431" i="9"/>
  <c r="G432" i="9" l="1"/>
  <c r="F432" i="9" s="1"/>
  <c r="E432" i="9"/>
  <c r="K432" i="9" s="1"/>
  <c r="I432" i="9"/>
  <c r="G433" i="9" l="1"/>
  <c r="F433" i="9" s="1"/>
  <c r="E433" i="9"/>
  <c r="K433" i="9" s="1"/>
  <c r="I433" i="9"/>
  <c r="G434" i="9" l="1"/>
  <c r="F434" i="9" s="1"/>
  <c r="E434" i="9"/>
  <c r="K434" i="9" s="1"/>
  <c r="I434" i="9"/>
  <c r="G435" i="9" l="1"/>
  <c r="F435" i="9" s="1"/>
  <c r="E435" i="9"/>
  <c r="K435" i="9" s="1"/>
  <c r="I435" i="9"/>
  <c r="G436" i="9" l="1"/>
  <c r="F436" i="9" s="1"/>
  <c r="E436" i="9"/>
  <c r="K436" i="9" s="1"/>
  <c r="I436" i="9"/>
  <c r="G437" i="9" l="1"/>
  <c r="F437" i="9" s="1"/>
  <c r="E437" i="9"/>
  <c r="K437" i="9" s="1"/>
  <c r="I437" i="9"/>
  <c r="G438" i="9" l="1"/>
  <c r="F438" i="9" s="1"/>
  <c r="E438" i="9"/>
  <c r="K438" i="9" s="1"/>
  <c r="I438" i="9"/>
  <c r="G439" i="9" l="1"/>
  <c r="F439" i="9" s="1"/>
  <c r="E439" i="9"/>
  <c r="K439" i="9" s="1"/>
  <c r="I439" i="9"/>
  <c r="G440" i="9" l="1"/>
  <c r="F440" i="9" s="1"/>
  <c r="E440" i="9"/>
  <c r="K440" i="9" s="1"/>
  <c r="I440" i="9"/>
  <c r="G441" i="9" l="1"/>
  <c r="F441" i="9" s="1"/>
  <c r="E441" i="9"/>
  <c r="K441" i="9" s="1"/>
  <c r="I441" i="9"/>
  <c r="G442" i="9" l="1"/>
  <c r="F442" i="9" s="1"/>
  <c r="E442" i="9"/>
  <c r="K442" i="9" s="1"/>
  <c r="I442" i="9"/>
  <c r="G443" i="9" l="1"/>
  <c r="F443" i="9" s="1"/>
  <c r="E443" i="9"/>
  <c r="K443" i="9" s="1"/>
  <c r="I443" i="9"/>
  <c r="G444" i="9" l="1"/>
  <c r="F444" i="9" s="1"/>
  <c r="E444" i="9"/>
  <c r="K444" i="9" s="1"/>
  <c r="I444" i="9"/>
  <c r="G445" i="9" l="1"/>
  <c r="F445" i="9" s="1"/>
  <c r="E445" i="9"/>
  <c r="K445" i="9" s="1"/>
  <c r="I445" i="9"/>
  <c r="G446" i="9" l="1"/>
  <c r="F446" i="9" s="1"/>
  <c r="E446" i="9"/>
  <c r="K446" i="9" s="1"/>
  <c r="I446" i="9"/>
  <c r="G447" i="9" l="1"/>
  <c r="F447" i="9" s="1"/>
  <c r="E447" i="9"/>
  <c r="K447" i="9" s="1"/>
  <c r="I447" i="9"/>
  <c r="G448" i="9" l="1"/>
  <c r="F448" i="9" s="1"/>
  <c r="E448" i="9"/>
  <c r="K448" i="9" s="1"/>
  <c r="I448" i="9"/>
  <c r="G449" i="9" l="1"/>
  <c r="F449" i="9" s="1"/>
  <c r="E449" i="9"/>
  <c r="K449" i="9" s="1"/>
  <c r="I449" i="9"/>
  <c r="G450" i="9" l="1"/>
  <c r="F450" i="9" s="1"/>
  <c r="E450" i="9"/>
  <c r="K450" i="9" s="1"/>
  <c r="I450" i="9"/>
  <c r="G451" i="9" l="1"/>
  <c r="F451" i="9" s="1"/>
  <c r="E451" i="9"/>
  <c r="K451" i="9" s="1"/>
  <c r="I451" i="9"/>
  <c r="G452" i="9" l="1"/>
  <c r="F452" i="9" s="1"/>
  <c r="E452" i="9"/>
  <c r="K452" i="9" s="1"/>
  <c r="I452" i="9"/>
  <c r="G453" i="9" l="1"/>
  <c r="F453" i="9" s="1"/>
  <c r="E453" i="9"/>
  <c r="K453" i="9" s="1"/>
  <c r="I453" i="9"/>
  <c r="G454" i="9" l="1"/>
  <c r="F454" i="9" s="1"/>
  <c r="E454" i="9"/>
  <c r="K454" i="9" s="1"/>
  <c r="I454" i="9"/>
  <c r="G455" i="9" l="1"/>
  <c r="F455" i="9" s="1"/>
  <c r="E455" i="9"/>
  <c r="K455" i="9" s="1"/>
  <c r="I455" i="9"/>
  <c r="G456" i="9" l="1"/>
  <c r="F456" i="9" s="1"/>
  <c r="E456" i="9"/>
  <c r="K456" i="9" s="1"/>
  <c r="I456" i="9"/>
  <c r="G457" i="9" l="1"/>
  <c r="F457" i="9" s="1"/>
  <c r="E457" i="9"/>
  <c r="K457" i="9" s="1"/>
  <c r="I457" i="9"/>
  <c r="G458" i="9" l="1"/>
  <c r="F458" i="9" s="1"/>
  <c r="E458" i="9"/>
  <c r="K458" i="9" s="1"/>
  <c r="I458" i="9"/>
  <c r="G459" i="9" l="1"/>
  <c r="F459" i="9" s="1"/>
  <c r="E459" i="9"/>
  <c r="K459" i="9" s="1"/>
  <c r="I459" i="9"/>
  <c r="G460" i="9" l="1"/>
  <c r="F460" i="9" s="1"/>
  <c r="E460" i="9"/>
  <c r="K460" i="9" s="1"/>
  <c r="I460" i="9"/>
  <c r="G461" i="9" l="1"/>
  <c r="F461" i="9" s="1"/>
  <c r="E461" i="9"/>
  <c r="K461" i="9" s="1"/>
  <c r="I461" i="9"/>
  <c r="G462" i="9" l="1"/>
  <c r="F462" i="9" s="1"/>
  <c r="E462" i="9"/>
  <c r="K462" i="9" s="1"/>
  <c r="I462" i="9"/>
  <c r="G463" i="9" l="1"/>
  <c r="F463" i="9" s="1"/>
  <c r="E463" i="9"/>
  <c r="K463" i="9" s="1"/>
  <c r="I463" i="9"/>
  <c r="G464" i="9" l="1"/>
  <c r="F464" i="9" s="1"/>
  <c r="E464" i="9"/>
  <c r="K464" i="9" s="1"/>
  <c r="I464" i="9"/>
  <c r="G465" i="9" l="1"/>
  <c r="F465" i="9" s="1"/>
  <c r="E465" i="9"/>
  <c r="K465" i="9" s="1"/>
  <c r="I465" i="9"/>
  <c r="G466" i="9" l="1"/>
  <c r="F466" i="9" s="1"/>
  <c r="E466" i="9"/>
  <c r="K466" i="9" s="1"/>
  <c r="I466" i="9"/>
  <c r="G467" i="9" l="1"/>
  <c r="F467" i="9" s="1"/>
  <c r="E467" i="9"/>
  <c r="K467" i="9" s="1"/>
  <c r="I467" i="9"/>
  <c r="G468" i="9" l="1"/>
  <c r="F468" i="9" s="1"/>
  <c r="E468" i="9"/>
  <c r="K468" i="9" s="1"/>
  <c r="I468" i="9"/>
  <c r="G469" i="9" l="1"/>
  <c r="F469" i="9" s="1"/>
  <c r="E469" i="9"/>
  <c r="K469" i="9" s="1"/>
  <c r="I469" i="9"/>
  <c r="G470" i="9" l="1"/>
  <c r="F470" i="9" s="1"/>
  <c r="E470" i="9"/>
  <c r="K470" i="9" s="1"/>
  <c r="I470" i="9"/>
  <c r="G471" i="9" l="1"/>
  <c r="F471" i="9" s="1"/>
  <c r="E471" i="9"/>
  <c r="K471" i="9" s="1"/>
  <c r="I471" i="9"/>
  <c r="G472" i="9" l="1"/>
  <c r="F472" i="9" s="1"/>
  <c r="E472" i="9"/>
  <c r="K472" i="9" s="1"/>
  <c r="I472" i="9"/>
  <c r="G473" i="9" l="1"/>
  <c r="F473" i="9" s="1"/>
  <c r="E473" i="9"/>
  <c r="K473" i="9" s="1"/>
  <c r="I473" i="9"/>
  <c r="G474" i="9" l="1"/>
  <c r="F474" i="9" s="1"/>
  <c r="E474" i="9"/>
  <c r="K474" i="9" s="1"/>
  <c r="I474" i="9"/>
  <c r="G475" i="9" l="1"/>
  <c r="F475" i="9" s="1"/>
  <c r="E475" i="9"/>
  <c r="K475" i="9" s="1"/>
  <c r="I475" i="9"/>
  <c r="G476" i="9" l="1"/>
  <c r="F476" i="9" s="1"/>
  <c r="E476" i="9"/>
  <c r="K476" i="9" s="1"/>
  <c r="I476" i="9"/>
  <c r="G477" i="9" l="1"/>
  <c r="F477" i="9" s="1"/>
  <c r="E477" i="9"/>
  <c r="K477" i="9" s="1"/>
  <c r="I477" i="9"/>
  <c r="G478" i="9" l="1"/>
  <c r="F478" i="9" s="1"/>
  <c r="E478" i="9"/>
  <c r="K478" i="9" s="1"/>
  <c r="I478" i="9"/>
  <c r="G479" i="9" l="1"/>
  <c r="F479" i="9" s="1"/>
  <c r="E479" i="9"/>
  <c r="K479" i="9" s="1"/>
  <c r="I479" i="9"/>
  <c r="G480" i="9" l="1"/>
  <c r="F480" i="9" s="1"/>
  <c r="E480" i="9"/>
  <c r="K480" i="9" s="1"/>
  <c r="I480" i="9"/>
  <c r="G481" i="9" l="1"/>
  <c r="F481" i="9" s="1"/>
  <c r="E481" i="9"/>
  <c r="K481" i="9" s="1"/>
  <c r="I481" i="9"/>
  <c r="G482" i="9" l="1"/>
  <c r="F482" i="9" s="1"/>
  <c r="E482" i="9"/>
  <c r="K482" i="9" s="1"/>
  <c r="I482" i="9"/>
  <c r="G483" i="9" l="1"/>
  <c r="F483" i="9" s="1"/>
  <c r="E483" i="9"/>
  <c r="K483" i="9" s="1"/>
  <c r="I483" i="9"/>
  <c r="G484" i="9" l="1"/>
  <c r="F484" i="9" s="1"/>
  <c r="E484" i="9"/>
  <c r="K484" i="9" s="1"/>
  <c r="I484" i="9"/>
  <c r="G485" i="9" l="1"/>
  <c r="F485" i="9" s="1"/>
  <c r="E485" i="9"/>
  <c r="K485" i="9" s="1"/>
  <c r="I485" i="9"/>
  <c r="G486" i="9" l="1"/>
  <c r="F486" i="9" s="1"/>
  <c r="E486" i="9"/>
  <c r="K486" i="9" s="1"/>
  <c r="I486" i="9"/>
  <c r="G487" i="9" l="1"/>
  <c r="F487" i="9" s="1"/>
  <c r="E487" i="9"/>
  <c r="K487" i="9" s="1"/>
  <c r="I487" i="9"/>
  <c r="G488" i="9" l="1"/>
  <c r="F488" i="9" s="1"/>
  <c r="E488" i="9"/>
  <c r="K488" i="9" s="1"/>
  <c r="I488" i="9"/>
  <c r="G489" i="9" l="1"/>
  <c r="F489" i="9" s="1"/>
  <c r="E489" i="9"/>
  <c r="K489" i="9" s="1"/>
  <c r="I489" i="9"/>
  <c r="G490" i="9" l="1"/>
  <c r="F490" i="9" s="1"/>
  <c r="E490" i="9"/>
  <c r="K490" i="9" s="1"/>
  <c r="I490" i="9"/>
  <c r="G491" i="9" l="1"/>
  <c r="F491" i="9" s="1"/>
  <c r="E491" i="9"/>
  <c r="K491" i="9" s="1"/>
  <c r="I491" i="9"/>
  <c r="G492" i="9" l="1"/>
  <c r="F492" i="9" s="1"/>
  <c r="E492" i="9"/>
  <c r="K492" i="9" s="1"/>
  <c r="I492" i="9"/>
  <c r="G493" i="9" l="1"/>
  <c r="F493" i="9" s="1"/>
  <c r="E493" i="9"/>
  <c r="K493" i="9" s="1"/>
  <c r="I493" i="9"/>
  <c r="G494" i="9" l="1"/>
  <c r="F494" i="9" s="1"/>
  <c r="E494" i="9"/>
  <c r="K494" i="9" s="1"/>
  <c r="I494" i="9"/>
  <c r="G495" i="9" l="1"/>
  <c r="F495" i="9" s="1"/>
  <c r="E495" i="9"/>
  <c r="K495" i="9" s="1"/>
  <c r="I495" i="9"/>
  <c r="G496" i="9" l="1"/>
  <c r="E496" i="9"/>
  <c r="C12" i="9" l="1"/>
  <c r="K496" i="9"/>
  <c r="D12" i="9" s="1"/>
  <c r="F496" i="9"/>
  <c r="F21" i="4"/>
  <c r="I496" i="9" l="1"/>
  <c r="D11" i="9"/>
  <c r="C11" i="9"/>
  <c r="C13" i="9" s="1"/>
  <c r="D13" i="9"/>
  <c r="K21" i="4"/>
  <c r="I21" i="4" l="1"/>
  <c r="E22" i="4" l="1"/>
  <c r="F22" i="4" l="1"/>
  <c r="K22" i="4"/>
  <c r="I22" i="4" l="1"/>
  <c r="G23" i="4" s="1"/>
  <c r="E23" i="4" l="1"/>
  <c r="F23" i="4" l="1"/>
  <c r="I23" i="4" s="1"/>
  <c r="G24" i="4" s="1"/>
  <c r="K23" i="4"/>
  <c r="E24" i="4" l="1"/>
  <c r="F24" i="4" l="1"/>
  <c r="I24" i="4" s="1"/>
  <c r="G25" i="4" s="1"/>
  <c r="K24" i="4"/>
  <c r="E25" i="4" l="1"/>
  <c r="F25" i="4" l="1"/>
  <c r="I25" i="4" s="1"/>
  <c r="G26" i="4" s="1"/>
  <c r="K25" i="4"/>
  <c r="E26" i="4" l="1"/>
  <c r="K26" i="4" s="1"/>
  <c r="F26" i="4" l="1"/>
  <c r="I26" i="4" s="1"/>
  <c r="G27" i="4" s="1"/>
  <c r="E27" i="4" l="1"/>
  <c r="K27" i="4" s="1"/>
  <c r="F27" i="4" l="1"/>
  <c r="I27" i="4" s="1"/>
  <c r="G28" i="4" s="1"/>
  <c r="E28" i="4" l="1"/>
  <c r="K28" i="4" s="1"/>
  <c r="F28" i="4" l="1"/>
  <c r="I28" i="4" s="1"/>
  <c r="G29" i="4" s="1"/>
  <c r="E29" i="4" l="1"/>
  <c r="K29" i="4" s="1"/>
  <c r="F29" i="4" l="1"/>
  <c r="I29" i="4" s="1"/>
  <c r="G30" i="4" s="1"/>
  <c r="E30" i="4" l="1"/>
  <c r="K30" i="4" s="1"/>
  <c r="F30" i="4" l="1"/>
  <c r="I30" i="4" s="1"/>
  <c r="G31" i="4" s="1"/>
  <c r="E31" i="4" l="1"/>
  <c r="K31" i="4" s="1"/>
  <c r="F31" i="4" l="1"/>
  <c r="I31" i="4" s="1"/>
  <c r="G32" i="4" s="1"/>
  <c r="E32" i="4" l="1"/>
  <c r="K32" i="4"/>
  <c r="F32" i="4" l="1"/>
  <c r="I32" i="4" s="1"/>
  <c r="G33" i="4" s="1"/>
  <c r="E33" i="4" l="1"/>
  <c r="K33" i="4" s="1"/>
  <c r="F33" i="4" l="1"/>
  <c r="I33" i="4" s="1"/>
  <c r="G34" i="4" s="1"/>
  <c r="E34" i="4" l="1"/>
  <c r="K34" i="4" s="1"/>
  <c r="F34" i="4" l="1"/>
  <c r="I34" i="4" s="1"/>
  <c r="G35" i="4" s="1"/>
  <c r="E35" i="4" l="1"/>
  <c r="K35" i="4" s="1"/>
  <c r="F35" i="4" l="1"/>
  <c r="I35" i="4" s="1"/>
  <c r="G36" i="4" s="1"/>
  <c r="E36" i="4" l="1"/>
  <c r="K36" i="4" s="1"/>
  <c r="F36" i="4" l="1"/>
  <c r="I36" i="4" s="1"/>
  <c r="G37" i="4" s="1"/>
  <c r="E37" i="4" l="1"/>
  <c r="K37" i="4" s="1"/>
  <c r="F37" i="4" l="1"/>
  <c r="I37" i="4" s="1"/>
  <c r="G38" i="4" s="1"/>
  <c r="E38" i="4" l="1"/>
  <c r="K38" i="4" s="1"/>
  <c r="F38" i="4" l="1"/>
  <c r="I38" i="4" s="1"/>
  <c r="G39" i="4" s="1"/>
  <c r="E39" i="4" l="1"/>
  <c r="K39" i="4" s="1"/>
  <c r="F39" i="4" l="1"/>
  <c r="I39" i="4" s="1"/>
  <c r="G40" i="4" s="1"/>
  <c r="E40" i="4" l="1"/>
  <c r="K40" i="4" s="1"/>
  <c r="F40" i="4" l="1"/>
  <c r="I40" i="4" s="1"/>
  <c r="G41" i="4" s="1"/>
  <c r="E41" i="4" l="1"/>
  <c r="K41" i="4" s="1"/>
  <c r="F41" i="4" l="1"/>
  <c r="I41" i="4" s="1"/>
  <c r="G42" i="4" s="1"/>
  <c r="E42" i="4" l="1"/>
  <c r="K42" i="4" s="1"/>
  <c r="F42" i="4" l="1"/>
  <c r="I42" i="4" s="1"/>
  <c r="G43" i="4" s="1"/>
  <c r="E43" i="4" l="1"/>
  <c r="K43" i="4" s="1"/>
  <c r="F43" i="4" l="1"/>
  <c r="I43" i="4" s="1"/>
  <c r="G44" i="4" s="1"/>
  <c r="E44" i="4" l="1"/>
  <c r="K44" i="4" s="1"/>
  <c r="F44" i="4" l="1"/>
  <c r="I44" i="4" s="1"/>
  <c r="G45" i="4" s="1"/>
  <c r="E45" i="4" l="1"/>
  <c r="K45" i="4" s="1"/>
  <c r="F45" i="4" l="1"/>
  <c r="I45" i="4" s="1"/>
  <c r="G46" i="4" s="1"/>
  <c r="E46" i="4" l="1"/>
  <c r="K46" i="4" s="1"/>
  <c r="F46" i="4" l="1"/>
  <c r="I46" i="4" s="1"/>
  <c r="G47" i="4" s="1"/>
  <c r="E47" i="4" l="1"/>
  <c r="K47" i="4" s="1"/>
  <c r="F47" i="4" l="1"/>
  <c r="I47" i="4" s="1"/>
  <c r="G48" i="4" s="1"/>
  <c r="E48" i="4" l="1"/>
  <c r="K48" i="4" s="1"/>
  <c r="F48" i="4" l="1"/>
  <c r="I48" i="4" s="1"/>
  <c r="G49" i="4" s="1"/>
  <c r="E49" i="4" l="1"/>
  <c r="K49" i="4" s="1"/>
  <c r="F49" i="4" l="1"/>
  <c r="I49" i="4" s="1"/>
  <c r="G50" i="4" s="1"/>
  <c r="E50" i="4" l="1"/>
  <c r="K50" i="4" s="1"/>
  <c r="F50" i="4" l="1"/>
  <c r="I50" i="4" s="1"/>
  <c r="G51" i="4" s="1"/>
  <c r="E51" i="4" l="1"/>
  <c r="K51" i="4" s="1"/>
  <c r="F51" i="4" l="1"/>
  <c r="I51" i="4" s="1"/>
  <c r="G52" i="4" s="1"/>
  <c r="E52" i="4" l="1"/>
  <c r="K52" i="4" s="1"/>
  <c r="F52" i="4" l="1"/>
  <c r="I52" i="4" s="1"/>
  <c r="G53" i="4" s="1"/>
  <c r="E53" i="4" l="1"/>
  <c r="K53" i="4" s="1"/>
  <c r="F53" i="4" l="1"/>
  <c r="I53" i="4" s="1"/>
  <c r="G54" i="4" s="1"/>
  <c r="E54" i="4" l="1"/>
  <c r="K54" i="4" s="1"/>
  <c r="F54" i="4" l="1"/>
  <c r="I54" i="4" s="1"/>
  <c r="G55" i="4" s="1"/>
  <c r="E55" i="4" l="1"/>
  <c r="K55" i="4" s="1"/>
  <c r="F55" i="4" l="1"/>
  <c r="I55" i="4" s="1"/>
  <c r="G56" i="4" s="1"/>
  <c r="E56" i="4" l="1"/>
  <c r="K56" i="4" s="1"/>
  <c r="F56" i="4" l="1"/>
  <c r="I56" i="4" s="1"/>
  <c r="G57" i="4" s="1"/>
  <c r="E57" i="4" l="1"/>
  <c r="K57" i="4" s="1"/>
  <c r="F57" i="4" l="1"/>
  <c r="I57" i="4" s="1"/>
  <c r="G58" i="4" s="1"/>
  <c r="E58" i="4" l="1"/>
  <c r="K58" i="4" s="1"/>
  <c r="F58" i="4" l="1"/>
  <c r="I58" i="4" s="1"/>
  <c r="G59" i="4" s="1"/>
  <c r="E59" i="4" l="1"/>
  <c r="K59" i="4" s="1"/>
  <c r="F59" i="4" l="1"/>
  <c r="I59" i="4" s="1"/>
  <c r="G60" i="4" s="1"/>
  <c r="E60" i="4" l="1"/>
  <c r="K60" i="4" s="1"/>
  <c r="F60" i="4" l="1"/>
  <c r="I60" i="4" s="1"/>
  <c r="G61" i="4" s="1"/>
  <c r="E61" i="4" l="1"/>
  <c r="K61" i="4" s="1"/>
  <c r="F61" i="4" l="1"/>
  <c r="I61" i="4" s="1"/>
  <c r="G62" i="4" s="1"/>
  <c r="E62" i="4" l="1"/>
  <c r="K62" i="4" s="1"/>
  <c r="F62" i="4" l="1"/>
  <c r="I62" i="4" s="1"/>
  <c r="G63" i="4" s="1"/>
  <c r="E63" i="4" l="1"/>
  <c r="K63" i="4" s="1"/>
  <c r="F63" i="4" l="1"/>
  <c r="I63" i="4" s="1"/>
  <c r="G64" i="4" s="1"/>
  <c r="E64" i="4" l="1"/>
  <c r="K64" i="4" s="1"/>
  <c r="F64" i="4" l="1"/>
  <c r="I64" i="4" s="1"/>
  <c r="G65" i="4" s="1"/>
  <c r="E65" i="4" l="1"/>
  <c r="K65" i="4" s="1"/>
  <c r="F65" i="4" l="1"/>
  <c r="I65" i="4" s="1"/>
  <c r="G66" i="4" s="1"/>
  <c r="E66" i="4" l="1"/>
  <c r="K66" i="4" s="1"/>
  <c r="F66" i="4" l="1"/>
  <c r="I66" i="4" s="1"/>
  <c r="G67" i="4" s="1"/>
  <c r="E67" i="4" l="1"/>
  <c r="K67" i="4" s="1"/>
  <c r="F67" i="4" l="1"/>
  <c r="I67" i="4" s="1"/>
  <c r="G68" i="4" s="1"/>
  <c r="E68" i="4" l="1"/>
  <c r="K68" i="4" s="1"/>
  <c r="F68" i="4" l="1"/>
  <c r="I68" i="4" s="1"/>
  <c r="G69" i="4" s="1"/>
  <c r="E69" i="4" l="1"/>
  <c r="K69" i="4" s="1"/>
  <c r="F69" i="4" l="1"/>
  <c r="I69" i="4" s="1"/>
  <c r="G70" i="4" s="1"/>
  <c r="E70" i="4" l="1"/>
  <c r="K70" i="4" s="1"/>
  <c r="F70" i="4" l="1"/>
  <c r="I70" i="4" s="1"/>
  <c r="G71" i="4" s="1"/>
  <c r="E71" i="4" l="1"/>
  <c r="K71" i="4" s="1"/>
  <c r="F71" i="4" l="1"/>
  <c r="I71" i="4" s="1"/>
  <c r="G72" i="4" s="1"/>
  <c r="E72" i="4" l="1"/>
  <c r="K72" i="4" s="1"/>
  <c r="F72" i="4" l="1"/>
  <c r="I72" i="4" s="1"/>
  <c r="G73" i="4" s="1"/>
  <c r="E73" i="4" l="1"/>
  <c r="K73" i="4" s="1"/>
  <c r="F73" i="4" l="1"/>
  <c r="I73" i="4" s="1"/>
  <c r="G74" i="4" s="1"/>
  <c r="E74" i="4" l="1"/>
  <c r="K74" i="4" s="1"/>
  <c r="F74" i="4" l="1"/>
  <c r="I74" i="4" s="1"/>
  <c r="G75" i="4" s="1"/>
  <c r="E75" i="4" l="1"/>
  <c r="K75" i="4" s="1"/>
  <c r="F75" i="4" l="1"/>
  <c r="I75" i="4" s="1"/>
  <c r="G76" i="4" s="1"/>
  <c r="E76" i="4" l="1"/>
  <c r="K76" i="4" s="1"/>
  <c r="F76" i="4" l="1"/>
  <c r="I76" i="4" s="1"/>
  <c r="G77" i="4" s="1"/>
  <c r="E77" i="4" l="1"/>
  <c r="K77" i="4" s="1"/>
  <c r="F77" i="4" l="1"/>
  <c r="I77" i="4" s="1"/>
  <c r="G78" i="4" s="1"/>
  <c r="E78" i="4" l="1"/>
  <c r="K78" i="4" s="1"/>
  <c r="F78" i="4" l="1"/>
  <c r="I78" i="4" s="1"/>
  <c r="G79" i="4" s="1"/>
  <c r="E79" i="4" l="1"/>
  <c r="K79" i="4" s="1"/>
  <c r="F79" i="4" l="1"/>
  <c r="I79" i="4" s="1"/>
  <c r="G80" i="4" s="1"/>
  <c r="E80" i="4" l="1"/>
  <c r="K80" i="4" s="1"/>
  <c r="F80" i="4" l="1"/>
  <c r="I80" i="4" s="1"/>
  <c r="G81" i="4" s="1"/>
  <c r="E81" i="4" l="1"/>
  <c r="K81" i="4" s="1"/>
  <c r="F81" i="4" l="1"/>
  <c r="I81" i="4" s="1"/>
  <c r="G82" i="4" s="1"/>
  <c r="E82" i="4" l="1"/>
  <c r="K82" i="4" s="1"/>
  <c r="F82" i="4" l="1"/>
  <c r="I82" i="4" s="1"/>
  <c r="G83" i="4" s="1"/>
  <c r="E83" i="4" l="1"/>
  <c r="K83" i="4" s="1"/>
  <c r="F83" i="4" l="1"/>
  <c r="I83" i="4" s="1"/>
  <c r="G84" i="4" s="1"/>
  <c r="E84" i="4" l="1"/>
  <c r="K84" i="4" s="1"/>
  <c r="F84" i="4" l="1"/>
  <c r="I84" i="4" s="1"/>
  <c r="G85" i="4" s="1"/>
  <c r="E85" i="4" l="1"/>
  <c r="K85" i="4" s="1"/>
  <c r="F85" i="4" l="1"/>
  <c r="I85" i="4" s="1"/>
  <c r="G86" i="4" s="1"/>
  <c r="E86" i="4" l="1"/>
  <c r="K86" i="4" s="1"/>
  <c r="F86" i="4" l="1"/>
  <c r="I86" i="4" s="1"/>
  <c r="G87" i="4" s="1"/>
  <c r="E87" i="4" l="1"/>
  <c r="K87" i="4" s="1"/>
  <c r="F87" i="4" l="1"/>
  <c r="I87" i="4" s="1"/>
  <c r="G88" i="4" s="1"/>
  <c r="E88" i="4" l="1"/>
  <c r="K88" i="4" s="1"/>
  <c r="F88" i="4" l="1"/>
  <c r="I88" i="4" s="1"/>
  <c r="G89" i="4" s="1"/>
  <c r="E89" i="4" l="1"/>
  <c r="K89" i="4" s="1"/>
  <c r="F89" i="4" l="1"/>
  <c r="I89" i="4" s="1"/>
  <c r="G90" i="4" s="1"/>
  <c r="E90" i="4" l="1"/>
  <c r="K90" i="4" s="1"/>
  <c r="F90" i="4" l="1"/>
  <c r="I90" i="4" s="1"/>
  <c r="G91" i="4" s="1"/>
  <c r="E91" i="4" l="1"/>
  <c r="K91" i="4" s="1"/>
  <c r="F91" i="4" l="1"/>
  <c r="I91" i="4" s="1"/>
  <c r="G92" i="4" s="1"/>
  <c r="E92" i="4" l="1"/>
  <c r="K92" i="4" s="1"/>
  <c r="F92" i="4" l="1"/>
  <c r="I92" i="4" s="1"/>
  <c r="G93" i="4" s="1"/>
  <c r="E93" i="4" l="1"/>
  <c r="K93" i="4" s="1"/>
  <c r="F93" i="4" l="1"/>
  <c r="I93" i="4" s="1"/>
  <c r="G94" i="4" s="1"/>
  <c r="E94" i="4" l="1"/>
  <c r="K94" i="4" s="1"/>
  <c r="F94" i="4" l="1"/>
  <c r="I94" i="4" s="1"/>
  <c r="G95" i="4" s="1"/>
  <c r="E95" i="4" l="1"/>
  <c r="K95" i="4" s="1"/>
  <c r="F95" i="4" l="1"/>
  <c r="I95" i="4" s="1"/>
  <c r="G96" i="4" s="1"/>
  <c r="E96" i="4" l="1"/>
  <c r="K96" i="4" s="1"/>
  <c r="F96" i="4" l="1"/>
  <c r="I96" i="4" s="1"/>
  <c r="G97" i="4" s="1"/>
  <c r="E97" i="4" l="1"/>
  <c r="K97" i="4" s="1"/>
  <c r="F97" i="4" l="1"/>
  <c r="I97" i="4" s="1"/>
  <c r="G98" i="4" s="1"/>
  <c r="E98" i="4" l="1"/>
  <c r="K98" i="4" s="1"/>
  <c r="F98" i="4" l="1"/>
  <c r="I98" i="4" s="1"/>
  <c r="G99" i="4" s="1"/>
  <c r="E99" i="4" l="1"/>
  <c r="K99" i="4" s="1"/>
  <c r="F99" i="4" l="1"/>
  <c r="I99" i="4" s="1"/>
  <c r="G100" i="4" s="1"/>
  <c r="E100" i="4" l="1"/>
  <c r="K100" i="4" s="1"/>
  <c r="F100" i="4" l="1"/>
  <c r="I100" i="4" s="1"/>
  <c r="G101" i="4" s="1"/>
  <c r="E101" i="4" l="1"/>
  <c r="K101" i="4" s="1"/>
  <c r="F101" i="4" l="1"/>
  <c r="I101" i="4" s="1"/>
  <c r="G102" i="4" s="1"/>
  <c r="E102" i="4" l="1"/>
  <c r="K102" i="4" s="1"/>
  <c r="F102" i="4" l="1"/>
  <c r="I102" i="4" s="1"/>
  <c r="G103" i="4" s="1"/>
  <c r="E103" i="4" l="1"/>
  <c r="K103" i="4" s="1"/>
  <c r="F103" i="4" l="1"/>
  <c r="I103" i="4" s="1"/>
  <c r="G104" i="4" s="1"/>
  <c r="E104" i="4" l="1"/>
  <c r="K104" i="4" s="1"/>
  <c r="F104" i="4" l="1"/>
  <c r="I104" i="4" s="1"/>
  <c r="G105" i="4" s="1"/>
  <c r="E105" i="4" l="1"/>
  <c r="K105" i="4" s="1"/>
  <c r="F105" i="4" l="1"/>
  <c r="I105" i="4" s="1"/>
  <c r="G106" i="4" s="1"/>
  <c r="E106" i="4" l="1"/>
  <c r="K106" i="4" s="1"/>
  <c r="F106" i="4" l="1"/>
  <c r="I106" i="4" s="1"/>
  <c r="G107" i="4" s="1"/>
  <c r="E107" i="4" l="1"/>
  <c r="K107" i="4" s="1"/>
  <c r="F107" i="4" l="1"/>
  <c r="I107" i="4" s="1"/>
  <c r="G108" i="4" s="1"/>
  <c r="E108" i="4" l="1"/>
  <c r="K108" i="4" s="1"/>
  <c r="F108" i="4" l="1"/>
  <c r="I108" i="4" s="1"/>
  <c r="G109" i="4" s="1"/>
  <c r="E109" i="4" l="1"/>
  <c r="K109" i="4" s="1"/>
  <c r="F109" i="4" l="1"/>
  <c r="I109" i="4" s="1"/>
  <c r="G110" i="4" s="1"/>
  <c r="E110" i="4" l="1"/>
  <c r="K110" i="4" s="1"/>
  <c r="F110" i="4" l="1"/>
  <c r="I110" i="4" s="1"/>
  <c r="G111" i="4" s="1"/>
  <c r="E111" i="4" l="1"/>
  <c r="K111" i="4" s="1"/>
  <c r="F111" i="4" l="1"/>
  <c r="I111" i="4" s="1"/>
  <c r="G112" i="4" s="1"/>
  <c r="E112" i="4" l="1"/>
  <c r="K112" i="4" s="1"/>
  <c r="F112" i="4" l="1"/>
  <c r="I112" i="4" s="1"/>
  <c r="G113" i="4" s="1"/>
  <c r="E113" i="4" l="1"/>
  <c r="K113" i="4" s="1"/>
  <c r="F113" i="4" l="1"/>
  <c r="I113" i="4" s="1"/>
  <c r="G114" i="4" s="1"/>
  <c r="E114" i="4" l="1"/>
  <c r="K114" i="4" s="1"/>
  <c r="F114" i="4" l="1"/>
  <c r="I114" i="4" s="1"/>
  <c r="G115" i="4" s="1"/>
  <c r="E115" i="4" l="1"/>
  <c r="K115" i="4" s="1"/>
  <c r="F115" i="4" l="1"/>
  <c r="I115" i="4" s="1"/>
  <c r="G116" i="4" s="1"/>
  <c r="E116" i="4" l="1"/>
  <c r="K116" i="4" s="1"/>
  <c r="F116" i="4" l="1"/>
  <c r="I116" i="4" s="1"/>
  <c r="G117" i="4" s="1"/>
  <c r="E117" i="4" l="1"/>
  <c r="K117" i="4" s="1"/>
  <c r="F117" i="4" l="1"/>
  <c r="I117" i="4" s="1"/>
  <c r="G118" i="4" s="1"/>
  <c r="E118" i="4" l="1"/>
  <c r="K118" i="4" s="1"/>
  <c r="F118" i="4" l="1"/>
  <c r="I118" i="4" s="1"/>
  <c r="G119" i="4" s="1"/>
  <c r="E119" i="4" l="1"/>
  <c r="K119" i="4" s="1"/>
  <c r="F119" i="4" l="1"/>
  <c r="I119" i="4" s="1"/>
  <c r="G120" i="4" s="1"/>
  <c r="E120" i="4" l="1"/>
  <c r="K120" i="4" s="1"/>
  <c r="F120" i="4" l="1"/>
  <c r="I120" i="4" s="1"/>
  <c r="G121" i="4" s="1"/>
  <c r="E121" i="4" l="1"/>
  <c r="K121" i="4" s="1"/>
  <c r="F121" i="4" l="1"/>
  <c r="I121" i="4" s="1"/>
  <c r="G122" i="4" s="1"/>
  <c r="E122" i="4" l="1"/>
  <c r="K122" i="4" s="1"/>
  <c r="F122" i="4" l="1"/>
  <c r="I122" i="4" s="1"/>
  <c r="G123" i="4" s="1"/>
  <c r="E123" i="4" l="1"/>
  <c r="K123" i="4" s="1"/>
  <c r="F123" i="4" l="1"/>
  <c r="I123" i="4" s="1"/>
  <c r="G124" i="4" s="1"/>
  <c r="E124" i="4" l="1"/>
  <c r="K124" i="4" s="1"/>
  <c r="F124" i="4" l="1"/>
  <c r="I124" i="4" s="1"/>
  <c r="G125" i="4" s="1"/>
  <c r="E125" i="4" l="1"/>
  <c r="K125" i="4" s="1"/>
  <c r="F125" i="4" l="1"/>
  <c r="I125" i="4" s="1"/>
  <c r="G126" i="4" s="1"/>
  <c r="E126" i="4" l="1"/>
  <c r="K126" i="4" s="1"/>
  <c r="F126" i="4" l="1"/>
  <c r="I126" i="4" s="1"/>
  <c r="G127" i="4" s="1"/>
  <c r="E127" i="4" l="1"/>
  <c r="K127" i="4" s="1"/>
  <c r="F127" i="4" l="1"/>
  <c r="I127" i="4" s="1"/>
  <c r="G128" i="4" s="1"/>
  <c r="E128" i="4" l="1"/>
  <c r="K128" i="4" s="1"/>
  <c r="F128" i="4" l="1"/>
  <c r="I128" i="4" s="1"/>
  <c r="G129" i="4" s="1"/>
  <c r="E129" i="4" l="1"/>
  <c r="K129" i="4" s="1"/>
  <c r="F129" i="4" l="1"/>
  <c r="I129" i="4" s="1"/>
  <c r="G130" i="4" s="1"/>
  <c r="E130" i="4" l="1"/>
  <c r="K130" i="4" s="1"/>
  <c r="F130" i="4" l="1"/>
  <c r="I130" i="4" s="1"/>
  <c r="G131" i="4" s="1"/>
  <c r="E131" i="4" l="1"/>
  <c r="K131" i="4" s="1"/>
  <c r="F131" i="4" l="1"/>
  <c r="I131" i="4" s="1"/>
  <c r="G132" i="4" s="1"/>
  <c r="E132" i="4" l="1"/>
  <c r="K132" i="4" s="1"/>
  <c r="F132" i="4" l="1"/>
  <c r="I132" i="4" s="1"/>
  <c r="G133" i="4" s="1"/>
  <c r="E133" i="4" l="1"/>
  <c r="K133" i="4" s="1"/>
  <c r="F133" i="4" l="1"/>
  <c r="I133" i="4" s="1"/>
  <c r="G134" i="4" s="1"/>
  <c r="E134" i="4" l="1"/>
  <c r="K134" i="4" s="1"/>
  <c r="F134" i="4" l="1"/>
  <c r="I134" i="4" s="1"/>
  <c r="G135" i="4" s="1"/>
  <c r="E135" i="4" l="1"/>
  <c r="K135" i="4" s="1"/>
  <c r="F135" i="4" l="1"/>
  <c r="I135" i="4" s="1"/>
  <c r="G136" i="4" s="1"/>
  <c r="E136" i="4" l="1"/>
  <c r="K136" i="4" s="1"/>
  <c r="F136" i="4" l="1"/>
  <c r="I136" i="4" s="1"/>
  <c r="G137" i="4" s="1"/>
  <c r="E137" i="4" l="1"/>
  <c r="K137" i="4" s="1"/>
  <c r="F137" i="4" l="1"/>
  <c r="I137" i="4" s="1"/>
  <c r="G138" i="4" s="1"/>
  <c r="E138" i="4" l="1"/>
  <c r="K138" i="4" s="1"/>
  <c r="F138" i="4" l="1"/>
  <c r="I138" i="4" s="1"/>
  <c r="G139" i="4" s="1"/>
  <c r="E139" i="4" l="1"/>
  <c r="K139" i="4" s="1"/>
  <c r="F139" i="4" l="1"/>
  <c r="I139" i="4" s="1"/>
  <c r="G140" i="4" s="1"/>
  <c r="E140" i="4" l="1"/>
  <c r="K140" i="4" s="1"/>
  <c r="F140" i="4" l="1"/>
  <c r="I140" i="4" s="1"/>
  <c r="G141" i="4" s="1"/>
  <c r="E141" i="4" l="1"/>
  <c r="K141" i="4" s="1"/>
  <c r="F141" i="4" l="1"/>
  <c r="I141" i="4" s="1"/>
  <c r="G142" i="4" s="1"/>
  <c r="E142" i="4" l="1"/>
  <c r="K142" i="4" s="1"/>
  <c r="F142" i="4" l="1"/>
  <c r="I142" i="4" s="1"/>
  <c r="G143" i="4" s="1"/>
  <c r="E143" i="4" l="1"/>
  <c r="K143" i="4" s="1"/>
  <c r="F143" i="4" l="1"/>
  <c r="I143" i="4" s="1"/>
  <c r="G144" i="4" s="1"/>
  <c r="E144" i="4" l="1"/>
  <c r="K144" i="4" s="1"/>
  <c r="F144" i="4" l="1"/>
  <c r="I144" i="4" s="1"/>
  <c r="G145" i="4" s="1"/>
  <c r="E145" i="4" l="1"/>
  <c r="K145" i="4" s="1"/>
  <c r="F145" i="4" l="1"/>
  <c r="I145" i="4" s="1"/>
  <c r="G146" i="4" s="1"/>
  <c r="E146" i="4" l="1"/>
  <c r="K146" i="4" s="1"/>
  <c r="F146" i="4" l="1"/>
  <c r="I146" i="4" s="1"/>
  <c r="G147" i="4" s="1"/>
  <c r="E147" i="4" l="1"/>
  <c r="K147" i="4" s="1"/>
  <c r="F147" i="4" l="1"/>
  <c r="I147" i="4" s="1"/>
  <c r="G148" i="4" s="1"/>
  <c r="E148" i="4" l="1"/>
  <c r="K148" i="4" s="1"/>
  <c r="F148" i="4" l="1"/>
  <c r="I148" i="4" s="1"/>
  <c r="G149" i="4" s="1"/>
  <c r="E149" i="4" l="1"/>
  <c r="K149" i="4" s="1"/>
  <c r="F149" i="4" l="1"/>
  <c r="I149" i="4" s="1"/>
  <c r="G150" i="4" s="1"/>
  <c r="E150" i="4" l="1"/>
  <c r="K150" i="4" s="1"/>
  <c r="F150" i="4" l="1"/>
  <c r="I150" i="4" s="1"/>
  <c r="G151" i="4" s="1"/>
  <c r="E151" i="4" l="1"/>
  <c r="K151" i="4" s="1"/>
  <c r="F151" i="4" l="1"/>
  <c r="I151" i="4" s="1"/>
  <c r="G152" i="4" s="1"/>
  <c r="E152" i="4" l="1"/>
  <c r="K152" i="4" s="1"/>
  <c r="F152" i="4" l="1"/>
  <c r="I152" i="4" s="1"/>
  <c r="G153" i="4" s="1"/>
  <c r="E153" i="4" l="1"/>
  <c r="K153" i="4" s="1"/>
  <c r="F153" i="4" l="1"/>
  <c r="I153" i="4" s="1"/>
  <c r="G154" i="4" s="1"/>
  <c r="E154" i="4" l="1"/>
  <c r="K154" i="4" s="1"/>
  <c r="F154" i="4" l="1"/>
  <c r="I154" i="4" s="1"/>
  <c r="G155" i="4" s="1"/>
  <c r="E155" i="4" l="1"/>
  <c r="K155" i="4" s="1"/>
  <c r="F155" i="4" l="1"/>
  <c r="I155" i="4" s="1"/>
  <c r="G156" i="4" s="1"/>
  <c r="E156" i="4" l="1"/>
  <c r="K156" i="4" s="1"/>
  <c r="F156" i="4" l="1"/>
  <c r="I156" i="4" s="1"/>
  <c r="G157" i="4" s="1"/>
  <c r="E157" i="4" l="1"/>
  <c r="K157" i="4" s="1"/>
  <c r="F157" i="4" l="1"/>
  <c r="I157" i="4" s="1"/>
  <c r="G158" i="4" s="1"/>
  <c r="E158" i="4" l="1"/>
  <c r="K158" i="4" s="1"/>
  <c r="F158" i="4" l="1"/>
  <c r="I158" i="4" s="1"/>
  <c r="G159" i="4" s="1"/>
  <c r="E159" i="4" l="1"/>
  <c r="K159" i="4" s="1"/>
  <c r="F159" i="4" l="1"/>
  <c r="I159" i="4" s="1"/>
  <c r="G160" i="4" s="1"/>
  <c r="E160" i="4" l="1"/>
  <c r="K160" i="4" s="1"/>
  <c r="F160" i="4" l="1"/>
  <c r="I160" i="4" s="1"/>
  <c r="G161" i="4" s="1"/>
  <c r="E161" i="4" l="1"/>
  <c r="K161" i="4" s="1"/>
  <c r="F161" i="4" l="1"/>
  <c r="I161" i="4" s="1"/>
  <c r="G162" i="4" s="1"/>
  <c r="E162" i="4" l="1"/>
  <c r="K162" i="4" s="1"/>
  <c r="F162" i="4" l="1"/>
  <c r="I162" i="4" s="1"/>
  <c r="G163" i="4" s="1"/>
  <c r="E163" i="4" l="1"/>
  <c r="K163" i="4" s="1"/>
  <c r="F163" i="4" l="1"/>
  <c r="I163" i="4" s="1"/>
  <c r="G164" i="4" s="1"/>
  <c r="E164" i="4" l="1"/>
  <c r="K164" i="4" s="1"/>
  <c r="F164" i="4" l="1"/>
  <c r="I164" i="4" s="1"/>
  <c r="G165" i="4" s="1"/>
  <c r="E165" i="4" l="1"/>
  <c r="K165" i="4" s="1"/>
  <c r="F165" i="4" l="1"/>
  <c r="I165" i="4" s="1"/>
  <c r="G166" i="4" s="1"/>
  <c r="E166" i="4" l="1"/>
  <c r="K166" i="4" s="1"/>
  <c r="F166" i="4" l="1"/>
  <c r="I166" i="4" s="1"/>
  <c r="G167" i="4" s="1"/>
  <c r="E167" i="4" l="1"/>
  <c r="K167" i="4" s="1"/>
  <c r="F167" i="4" l="1"/>
  <c r="I167" i="4" s="1"/>
  <c r="G168" i="4" s="1"/>
  <c r="E168" i="4" l="1"/>
  <c r="K168" i="4" s="1"/>
  <c r="F168" i="4" l="1"/>
  <c r="I168" i="4" s="1"/>
  <c r="G169" i="4" s="1"/>
  <c r="E169" i="4" l="1"/>
  <c r="K169" i="4" s="1"/>
  <c r="F169" i="4" l="1"/>
  <c r="I169" i="4" s="1"/>
  <c r="G170" i="4" s="1"/>
  <c r="E170" i="4" l="1"/>
  <c r="K170" i="4" s="1"/>
  <c r="F170" i="4" l="1"/>
  <c r="I170" i="4" s="1"/>
  <c r="G171" i="4" s="1"/>
  <c r="E171" i="4" l="1"/>
  <c r="K171" i="4" s="1"/>
  <c r="F171" i="4" l="1"/>
  <c r="I171" i="4" s="1"/>
  <c r="G172" i="4" s="1"/>
  <c r="E172" i="4" l="1"/>
  <c r="K172" i="4" s="1"/>
  <c r="F172" i="4" l="1"/>
  <c r="I172" i="4" s="1"/>
  <c r="G173" i="4" s="1"/>
  <c r="E173" i="4" l="1"/>
  <c r="K173" i="4" s="1"/>
  <c r="F173" i="4" l="1"/>
  <c r="I173" i="4" s="1"/>
  <c r="G174" i="4" s="1"/>
  <c r="E174" i="4" l="1"/>
  <c r="K174" i="4" s="1"/>
  <c r="F174" i="4" l="1"/>
  <c r="I174" i="4" s="1"/>
  <c r="G175" i="4" s="1"/>
  <c r="E175" i="4" l="1"/>
  <c r="K175" i="4" s="1"/>
  <c r="F175" i="4" l="1"/>
  <c r="I175" i="4" s="1"/>
  <c r="G176" i="4" s="1"/>
  <c r="E176" i="4" l="1"/>
  <c r="K176" i="4" s="1"/>
  <c r="F176" i="4" l="1"/>
  <c r="I176" i="4" s="1"/>
  <c r="G177" i="4" s="1"/>
  <c r="E177" i="4" l="1"/>
  <c r="K177" i="4" s="1"/>
  <c r="F177" i="4" l="1"/>
  <c r="I177" i="4" s="1"/>
  <c r="G178" i="4" s="1"/>
  <c r="E178" i="4" l="1"/>
  <c r="K178" i="4" s="1"/>
  <c r="F178" i="4" l="1"/>
  <c r="I178" i="4" s="1"/>
  <c r="G179" i="4" s="1"/>
  <c r="E179" i="4" l="1"/>
  <c r="K179" i="4" s="1"/>
  <c r="F179" i="4" l="1"/>
  <c r="I179" i="4" s="1"/>
  <c r="G180" i="4" s="1"/>
  <c r="E180" i="4" l="1"/>
  <c r="K180" i="4" s="1"/>
  <c r="F180" i="4" l="1"/>
  <c r="I180" i="4" s="1"/>
  <c r="G181" i="4" s="1"/>
  <c r="E181" i="4" l="1"/>
  <c r="K181" i="4" s="1"/>
  <c r="F181" i="4" l="1"/>
  <c r="I181" i="4" s="1"/>
  <c r="G182" i="4" s="1"/>
  <c r="E182" i="4" l="1"/>
  <c r="K182" i="4" s="1"/>
  <c r="F182" i="4" l="1"/>
  <c r="I182" i="4" s="1"/>
  <c r="G183" i="4" s="1"/>
  <c r="E183" i="4" l="1"/>
  <c r="K183" i="4" s="1"/>
  <c r="F183" i="4" l="1"/>
  <c r="I183" i="4" s="1"/>
  <c r="G184" i="4" s="1"/>
  <c r="E184" i="4" l="1"/>
  <c r="K184" i="4" s="1"/>
  <c r="F184" i="4" l="1"/>
  <c r="I184" i="4" s="1"/>
  <c r="G185" i="4" s="1"/>
  <c r="E185" i="4" l="1"/>
  <c r="K185" i="4" s="1"/>
  <c r="F185" i="4" l="1"/>
  <c r="I185" i="4" s="1"/>
  <c r="G186" i="4" s="1"/>
  <c r="E186" i="4" l="1"/>
  <c r="K186" i="4" s="1"/>
  <c r="F186" i="4" l="1"/>
  <c r="I186" i="4" s="1"/>
  <c r="G187" i="4" s="1"/>
  <c r="E187" i="4" l="1"/>
  <c r="K187" i="4" s="1"/>
  <c r="F187" i="4" l="1"/>
  <c r="I187" i="4" s="1"/>
  <c r="G188" i="4" s="1"/>
  <c r="E188" i="4" l="1"/>
  <c r="K188" i="4" s="1"/>
  <c r="F188" i="4" l="1"/>
  <c r="I188" i="4" s="1"/>
  <c r="G189" i="4" s="1"/>
  <c r="E189" i="4" l="1"/>
  <c r="K189" i="4" s="1"/>
  <c r="F189" i="4" l="1"/>
  <c r="I189" i="4" s="1"/>
  <c r="G190" i="4" s="1"/>
  <c r="E190" i="4" l="1"/>
  <c r="K190" i="4" s="1"/>
  <c r="F190" i="4" l="1"/>
  <c r="I190" i="4" s="1"/>
  <c r="G191" i="4" s="1"/>
  <c r="E191" i="4" l="1"/>
  <c r="K191" i="4" s="1"/>
  <c r="F191" i="4" l="1"/>
  <c r="I191" i="4" s="1"/>
  <c r="G192" i="4" s="1"/>
  <c r="E192" i="4" l="1"/>
  <c r="K192" i="4" s="1"/>
  <c r="F192" i="4" l="1"/>
  <c r="I192" i="4" s="1"/>
  <c r="G193" i="4" s="1"/>
  <c r="E193" i="4" l="1"/>
  <c r="K193" i="4" s="1"/>
  <c r="F193" i="4" l="1"/>
  <c r="I193" i="4" s="1"/>
  <c r="G194" i="4" s="1"/>
  <c r="E194" i="4" l="1"/>
  <c r="K194" i="4" s="1"/>
  <c r="F194" i="4" l="1"/>
  <c r="I194" i="4" s="1"/>
  <c r="G195" i="4" s="1"/>
  <c r="E195" i="4" l="1"/>
  <c r="K195" i="4" s="1"/>
  <c r="F195" i="4" l="1"/>
  <c r="I195" i="4" s="1"/>
  <c r="G196" i="4" s="1"/>
  <c r="E196" i="4" l="1"/>
  <c r="K196" i="4" s="1"/>
  <c r="F196" i="4" l="1"/>
  <c r="I196" i="4" s="1"/>
  <c r="G197" i="4" s="1"/>
  <c r="E197" i="4" l="1"/>
  <c r="K197" i="4" s="1"/>
  <c r="F197" i="4" l="1"/>
  <c r="I197" i="4" s="1"/>
  <c r="G198" i="4" s="1"/>
  <c r="E198" i="4" l="1"/>
  <c r="K198" i="4" s="1"/>
  <c r="F198" i="4" l="1"/>
  <c r="I198" i="4" s="1"/>
  <c r="G199" i="4" s="1"/>
  <c r="E199" i="4" l="1"/>
  <c r="K199" i="4" s="1"/>
  <c r="F199" i="4" l="1"/>
  <c r="I199" i="4" s="1"/>
  <c r="G200" i="4" s="1"/>
  <c r="E200" i="4" l="1"/>
  <c r="K200" i="4" s="1"/>
  <c r="F200" i="4" l="1"/>
  <c r="I200" i="4" s="1"/>
  <c r="G201" i="4" s="1"/>
  <c r="E201" i="4" l="1"/>
  <c r="K201" i="4" s="1"/>
  <c r="F201" i="4" l="1"/>
  <c r="I201" i="4" s="1"/>
  <c r="G202" i="4" s="1"/>
  <c r="E202" i="4" l="1"/>
  <c r="K202" i="4" s="1"/>
  <c r="F202" i="4" l="1"/>
  <c r="I202" i="4" s="1"/>
  <c r="G203" i="4" s="1"/>
  <c r="E203" i="4" l="1"/>
  <c r="K203" i="4" s="1"/>
  <c r="F203" i="4" l="1"/>
  <c r="I203" i="4" s="1"/>
  <c r="G204" i="4" s="1"/>
  <c r="E204" i="4" l="1"/>
  <c r="K204" i="4" s="1"/>
  <c r="F204" i="4" l="1"/>
  <c r="I204" i="4" s="1"/>
  <c r="G205" i="4" s="1"/>
  <c r="E205" i="4" l="1"/>
  <c r="K205" i="4" s="1"/>
  <c r="F205" i="4" l="1"/>
  <c r="I205" i="4" s="1"/>
  <c r="G206" i="4" s="1"/>
  <c r="E206" i="4" l="1"/>
  <c r="K206" i="4" s="1"/>
  <c r="F206" i="4" l="1"/>
  <c r="I206" i="4" s="1"/>
  <c r="G207" i="4" s="1"/>
  <c r="E207" i="4" l="1"/>
  <c r="K207" i="4" s="1"/>
  <c r="F207" i="4" l="1"/>
  <c r="I207" i="4" s="1"/>
  <c r="G208" i="4" s="1"/>
  <c r="E208" i="4" l="1"/>
  <c r="K208" i="4" s="1"/>
  <c r="F208" i="4" l="1"/>
  <c r="I208" i="4" s="1"/>
  <c r="G209" i="4" s="1"/>
  <c r="E209" i="4" l="1"/>
  <c r="K209" i="4" s="1"/>
  <c r="F209" i="4" l="1"/>
  <c r="I209" i="4" s="1"/>
  <c r="G210" i="4" s="1"/>
  <c r="E210" i="4" l="1"/>
  <c r="K210" i="4" s="1"/>
  <c r="F210" i="4" l="1"/>
  <c r="I210" i="4" s="1"/>
  <c r="G211" i="4" s="1"/>
  <c r="E211" i="4" l="1"/>
  <c r="K211" i="4" s="1"/>
  <c r="F211" i="4" l="1"/>
  <c r="I211" i="4" s="1"/>
  <c r="G212" i="4" s="1"/>
  <c r="E212" i="4" l="1"/>
  <c r="K212" i="4" s="1"/>
  <c r="F212" i="4" l="1"/>
  <c r="I212" i="4" s="1"/>
  <c r="G213" i="4" s="1"/>
  <c r="E213" i="4" l="1"/>
  <c r="K213" i="4" s="1"/>
  <c r="F213" i="4" l="1"/>
  <c r="I213" i="4" s="1"/>
  <c r="G214" i="4" s="1"/>
  <c r="E214" i="4" l="1"/>
  <c r="K214" i="4" s="1"/>
  <c r="F214" i="4" l="1"/>
  <c r="I214" i="4" s="1"/>
  <c r="G215" i="4" s="1"/>
  <c r="E215" i="4" l="1"/>
  <c r="K215" i="4" s="1"/>
  <c r="F215" i="4" l="1"/>
  <c r="I215" i="4" s="1"/>
  <c r="G216" i="4" s="1"/>
  <c r="E216" i="4" l="1"/>
  <c r="K216" i="4" s="1"/>
  <c r="F216" i="4" l="1"/>
  <c r="I216" i="4" s="1"/>
  <c r="G217" i="4" s="1"/>
  <c r="E217" i="4" l="1"/>
  <c r="K217" i="4" s="1"/>
  <c r="F217" i="4" l="1"/>
  <c r="I217" i="4" s="1"/>
  <c r="G218" i="4" s="1"/>
  <c r="E218" i="4" l="1"/>
  <c r="K218" i="4" s="1"/>
  <c r="F218" i="4" l="1"/>
  <c r="I218" i="4" s="1"/>
  <c r="G219" i="4" s="1"/>
  <c r="E219" i="4" l="1"/>
  <c r="K219" i="4" s="1"/>
  <c r="F219" i="4" l="1"/>
  <c r="I219" i="4" s="1"/>
  <c r="G220" i="4" s="1"/>
  <c r="E220" i="4" l="1"/>
  <c r="K220" i="4" s="1"/>
  <c r="F220" i="4" l="1"/>
  <c r="I220" i="4" s="1"/>
  <c r="G221" i="4" s="1"/>
  <c r="E221" i="4" l="1"/>
  <c r="K221" i="4" s="1"/>
  <c r="F221" i="4" l="1"/>
  <c r="I221" i="4" s="1"/>
  <c r="G222" i="4" s="1"/>
  <c r="E222" i="4" l="1"/>
  <c r="K222" i="4" s="1"/>
  <c r="F222" i="4" l="1"/>
  <c r="I222" i="4" s="1"/>
  <c r="G223" i="4" s="1"/>
  <c r="E223" i="4" l="1"/>
  <c r="K223" i="4" s="1"/>
  <c r="F223" i="4" l="1"/>
  <c r="I223" i="4" s="1"/>
  <c r="G224" i="4" s="1"/>
  <c r="E224" i="4" l="1"/>
  <c r="K224" i="4" s="1"/>
  <c r="F224" i="4" l="1"/>
  <c r="I224" i="4" s="1"/>
  <c r="G225" i="4" s="1"/>
  <c r="E225" i="4" l="1"/>
  <c r="K225" i="4" s="1"/>
  <c r="F225" i="4" l="1"/>
  <c r="I225" i="4" s="1"/>
  <c r="G226" i="4" s="1"/>
  <c r="E226" i="4" l="1"/>
  <c r="K226" i="4" s="1"/>
  <c r="F226" i="4" l="1"/>
  <c r="I226" i="4" s="1"/>
  <c r="G227" i="4" s="1"/>
  <c r="E227" i="4" l="1"/>
  <c r="K227" i="4" s="1"/>
  <c r="F227" i="4" l="1"/>
  <c r="I227" i="4" s="1"/>
  <c r="G228" i="4" s="1"/>
  <c r="E228" i="4" l="1"/>
  <c r="K228" i="4" s="1"/>
  <c r="F228" i="4" l="1"/>
  <c r="I228" i="4" s="1"/>
  <c r="G229" i="4" s="1"/>
  <c r="E229" i="4" l="1"/>
  <c r="K229" i="4" s="1"/>
  <c r="F229" i="4" l="1"/>
  <c r="I229" i="4" s="1"/>
  <c r="G230" i="4" s="1"/>
  <c r="E230" i="4" l="1"/>
  <c r="K230" i="4" s="1"/>
  <c r="F230" i="4" l="1"/>
  <c r="I230" i="4" s="1"/>
  <c r="G231" i="4" s="1"/>
  <c r="E231" i="4" l="1"/>
  <c r="K231" i="4" s="1"/>
  <c r="F231" i="4" l="1"/>
  <c r="I231" i="4" s="1"/>
  <c r="G232" i="4" s="1"/>
  <c r="E232" i="4" l="1"/>
  <c r="K232" i="4" s="1"/>
  <c r="F232" i="4" l="1"/>
  <c r="I232" i="4" s="1"/>
  <c r="G233" i="4" s="1"/>
  <c r="E233" i="4" l="1"/>
  <c r="K233" i="4" s="1"/>
  <c r="F233" i="4" l="1"/>
  <c r="I233" i="4" s="1"/>
  <c r="G234" i="4" s="1"/>
  <c r="E234" i="4" l="1"/>
  <c r="K234" i="4" s="1"/>
  <c r="F234" i="4" l="1"/>
  <c r="I234" i="4" s="1"/>
  <c r="G235" i="4" s="1"/>
  <c r="E235" i="4" l="1"/>
  <c r="K235" i="4" s="1"/>
  <c r="F235" i="4" l="1"/>
  <c r="I235" i="4" s="1"/>
  <c r="G236" i="4" s="1"/>
  <c r="E236" i="4" l="1"/>
  <c r="K236" i="4" s="1"/>
  <c r="F236" i="4" l="1"/>
  <c r="I236" i="4" s="1"/>
  <c r="G237" i="4" s="1"/>
  <c r="E237" i="4" l="1"/>
  <c r="K237" i="4" s="1"/>
  <c r="F237" i="4" l="1"/>
  <c r="I237" i="4" s="1"/>
  <c r="G238" i="4" s="1"/>
  <c r="E238" i="4" l="1"/>
  <c r="K238" i="4" s="1"/>
  <c r="F238" i="4" l="1"/>
  <c r="I238" i="4" s="1"/>
  <c r="G239" i="4" s="1"/>
  <c r="E239" i="4" l="1"/>
  <c r="K239" i="4" s="1"/>
  <c r="F239" i="4" l="1"/>
  <c r="I239" i="4" s="1"/>
  <c r="G240" i="4" s="1"/>
  <c r="E240" i="4" l="1"/>
  <c r="K240" i="4" s="1"/>
  <c r="F240" i="4" l="1"/>
  <c r="I240" i="4" s="1"/>
  <c r="G241" i="4" s="1"/>
  <c r="E241" i="4" l="1"/>
  <c r="K241" i="4" s="1"/>
  <c r="F241" i="4" l="1"/>
  <c r="I241" i="4" s="1"/>
  <c r="G242" i="4" s="1"/>
  <c r="E242" i="4" l="1"/>
  <c r="K242" i="4" s="1"/>
  <c r="F242" i="4" l="1"/>
  <c r="I242" i="4" s="1"/>
  <c r="G243" i="4" s="1"/>
  <c r="E243" i="4" l="1"/>
  <c r="K243" i="4" s="1"/>
  <c r="F243" i="4" l="1"/>
  <c r="I243" i="4" s="1"/>
  <c r="G244" i="4" s="1"/>
  <c r="E244" i="4" l="1"/>
  <c r="K244" i="4" s="1"/>
  <c r="F244" i="4" l="1"/>
  <c r="I244" i="4" s="1"/>
  <c r="G245" i="4" s="1"/>
  <c r="E245" i="4" l="1"/>
  <c r="K245" i="4" s="1"/>
  <c r="F245" i="4" l="1"/>
  <c r="I245" i="4" s="1"/>
  <c r="G246" i="4" s="1"/>
  <c r="E246" i="4" l="1"/>
  <c r="K246" i="4" s="1"/>
  <c r="F246" i="4" l="1"/>
  <c r="I246" i="4" s="1"/>
  <c r="G247" i="4" s="1"/>
  <c r="E247" i="4" l="1"/>
  <c r="K247" i="4" s="1"/>
  <c r="F247" i="4" l="1"/>
  <c r="I247" i="4" s="1"/>
  <c r="G248" i="4" s="1"/>
  <c r="E248" i="4" l="1"/>
  <c r="K248" i="4" s="1"/>
  <c r="F248" i="4" l="1"/>
  <c r="I248" i="4" s="1"/>
  <c r="G249" i="4" s="1"/>
  <c r="E249" i="4" l="1"/>
  <c r="K249" i="4" s="1"/>
  <c r="F249" i="4" l="1"/>
  <c r="I249" i="4" s="1"/>
  <c r="G250" i="4" s="1"/>
  <c r="E250" i="4" l="1"/>
  <c r="K250" i="4" s="1"/>
  <c r="F250" i="4" l="1"/>
  <c r="I250" i="4" s="1"/>
  <c r="G251" i="4" s="1"/>
  <c r="E251" i="4" l="1"/>
  <c r="K251" i="4" s="1"/>
  <c r="F251" i="4" l="1"/>
  <c r="I251" i="4" s="1"/>
  <c r="G252" i="4" s="1"/>
  <c r="E252" i="4" l="1"/>
  <c r="K252" i="4" s="1"/>
  <c r="F252" i="4" l="1"/>
  <c r="I252" i="4" s="1"/>
  <c r="G253" i="4" s="1"/>
  <c r="E253" i="4" l="1"/>
  <c r="K253" i="4" s="1"/>
  <c r="F253" i="4" l="1"/>
  <c r="I253" i="4" s="1"/>
  <c r="G254" i="4" s="1"/>
  <c r="E254" i="4" l="1"/>
  <c r="K254" i="4" s="1"/>
  <c r="F254" i="4" l="1"/>
  <c r="I254" i="4" s="1"/>
  <c r="G255" i="4" s="1"/>
  <c r="E255" i="4" l="1"/>
  <c r="K255" i="4" s="1"/>
  <c r="F255" i="4" l="1"/>
  <c r="I255" i="4" s="1"/>
  <c r="G256" i="4" s="1"/>
  <c r="E256" i="4" l="1"/>
  <c r="K256" i="4" s="1"/>
  <c r="F256" i="4" l="1"/>
  <c r="I256" i="4" s="1"/>
  <c r="G257" i="4" s="1"/>
  <c r="E257" i="4" l="1"/>
  <c r="K257" i="4" s="1"/>
  <c r="F257" i="4" l="1"/>
  <c r="I257" i="4" s="1"/>
  <c r="G258" i="4" s="1"/>
  <c r="E258" i="4" l="1"/>
  <c r="K258" i="4" s="1"/>
  <c r="F258" i="4" l="1"/>
  <c r="I258" i="4" s="1"/>
  <c r="G259" i="4" s="1"/>
  <c r="E259" i="4" l="1"/>
  <c r="K259" i="4" s="1"/>
  <c r="F259" i="4" l="1"/>
  <c r="I259" i="4" s="1"/>
  <c r="G260" i="4" s="1"/>
  <c r="E260" i="4" l="1"/>
  <c r="K260" i="4" s="1"/>
  <c r="F260" i="4" l="1"/>
  <c r="I260" i="4" s="1"/>
  <c r="G261" i="4" s="1"/>
  <c r="E261" i="4" l="1"/>
  <c r="K261" i="4" s="1"/>
  <c r="F261" i="4" l="1"/>
  <c r="I261" i="4" s="1"/>
  <c r="G262" i="4" s="1"/>
  <c r="E262" i="4" l="1"/>
  <c r="K262" i="4" s="1"/>
  <c r="F262" i="4" l="1"/>
  <c r="I262" i="4" s="1"/>
  <c r="G263" i="4" s="1"/>
  <c r="E263" i="4" l="1"/>
  <c r="K263" i="4" s="1"/>
  <c r="F263" i="4" l="1"/>
  <c r="I263" i="4" s="1"/>
  <c r="G264" i="4" s="1"/>
  <c r="E264" i="4" l="1"/>
  <c r="K264" i="4" s="1"/>
  <c r="F264" i="4" l="1"/>
  <c r="I264" i="4" s="1"/>
  <c r="G265" i="4" s="1"/>
  <c r="E265" i="4" l="1"/>
  <c r="K265" i="4" s="1"/>
  <c r="F265" i="4" l="1"/>
  <c r="I265" i="4" s="1"/>
  <c r="G266" i="4" s="1"/>
  <c r="E266" i="4" l="1"/>
  <c r="K266" i="4" s="1"/>
  <c r="F266" i="4" l="1"/>
  <c r="I266" i="4" s="1"/>
  <c r="G267" i="4" s="1"/>
  <c r="E267" i="4" l="1"/>
  <c r="K267" i="4" s="1"/>
  <c r="F267" i="4" l="1"/>
  <c r="I267" i="4" s="1"/>
  <c r="G268" i="4" s="1"/>
  <c r="E268" i="4" l="1"/>
  <c r="K268" i="4" s="1"/>
  <c r="F268" i="4" l="1"/>
  <c r="I268" i="4" s="1"/>
  <c r="G269" i="4" s="1"/>
  <c r="E269" i="4" l="1"/>
  <c r="K269" i="4" s="1"/>
  <c r="F269" i="4" l="1"/>
  <c r="I269" i="4" s="1"/>
  <c r="G270" i="4" s="1"/>
  <c r="E270" i="4" l="1"/>
  <c r="K270" i="4" s="1"/>
  <c r="F270" i="4" l="1"/>
  <c r="I270" i="4" s="1"/>
  <c r="G271" i="4" s="1"/>
  <c r="E271" i="4" l="1"/>
  <c r="K271" i="4" s="1"/>
  <c r="F271" i="4" l="1"/>
  <c r="I271" i="4" s="1"/>
  <c r="G272" i="4" s="1"/>
  <c r="E272" i="4" l="1"/>
  <c r="K272" i="4" s="1"/>
  <c r="F272" i="4" l="1"/>
  <c r="I272" i="4" s="1"/>
  <c r="G273" i="4" s="1"/>
  <c r="E273" i="4" l="1"/>
  <c r="K273" i="4" s="1"/>
  <c r="F273" i="4" l="1"/>
  <c r="I273" i="4" s="1"/>
  <c r="G274" i="4" s="1"/>
  <c r="E274" i="4" l="1"/>
  <c r="K274" i="4" s="1"/>
  <c r="F274" i="4" l="1"/>
  <c r="I274" i="4" s="1"/>
  <c r="G275" i="4" s="1"/>
  <c r="E275" i="4" l="1"/>
  <c r="K275" i="4" s="1"/>
  <c r="F275" i="4" l="1"/>
  <c r="I275" i="4" s="1"/>
  <c r="G276" i="4" s="1"/>
  <c r="E276" i="4" l="1"/>
  <c r="K276" i="4" s="1"/>
  <c r="F276" i="4" l="1"/>
  <c r="I276" i="4" s="1"/>
  <c r="G277" i="4" s="1"/>
  <c r="E277" i="4" l="1"/>
  <c r="K277" i="4" s="1"/>
  <c r="F277" i="4" l="1"/>
  <c r="I277" i="4" s="1"/>
  <c r="G278" i="4" s="1"/>
  <c r="E278" i="4" l="1"/>
  <c r="K278" i="4" s="1"/>
  <c r="F278" i="4" l="1"/>
  <c r="I278" i="4" s="1"/>
  <c r="G279" i="4" s="1"/>
  <c r="E279" i="4" l="1"/>
  <c r="K279" i="4" s="1"/>
  <c r="F279" i="4" l="1"/>
  <c r="I279" i="4" s="1"/>
  <c r="G280" i="4" s="1"/>
  <c r="E280" i="4" l="1"/>
  <c r="K280" i="4" s="1"/>
  <c r="F280" i="4" l="1"/>
  <c r="I280" i="4" s="1"/>
  <c r="G281" i="4" s="1"/>
  <c r="E281" i="4" l="1"/>
  <c r="K281" i="4" s="1"/>
  <c r="F281" i="4" l="1"/>
  <c r="I281" i="4" s="1"/>
  <c r="G282" i="4" s="1"/>
  <c r="E282" i="4" l="1"/>
  <c r="K282" i="4" s="1"/>
  <c r="F282" i="4" l="1"/>
  <c r="I282" i="4" s="1"/>
  <c r="G283" i="4" s="1"/>
  <c r="E283" i="4" l="1"/>
  <c r="K283" i="4" s="1"/>
  <c r="F283" i="4" l="1"/>
  <c r="I283" i="4" s="1"/>
  <c r="G284" i="4" s="1"/>
  <c r="E284" i="4" l="1"/>
  <c r="K284" i="4" s="1"/>
  <c r="F284" i="4" l="1"/>
  <c r="I284" i="4" s="1"/>
  <c r="G285" i="4" s="1"/>
  <c r="E285" i="4" l="1"/>
  <c r="K285" i="4" s="1"/>
  <c r="F285" i="4" l="1"/>
  <c r="I285" i="4" s="1"/>
  <c r="G286" i="4" s="1"/>
  <c r="E286" i="4" l="1"/>
  <c r="K286" i="4" s="1"/>
  <c r="F286" i="4" l="1"/>
  <c r="I286" i="4" s="1"/>
  <c r="G287" i="4" s="1"/>
  <c r="E287" i="4" l="1"/>
  <c r="K287" i="4" s="1"/>
  <c r="F287" i="4" l="1"/>
  <c r="I287" i="4" s="1"/>
  <c r="G288" i="4" s="1"/>
  <c r="E288" i="4" l="1"/>
  <c r="K288" i="4" s="1"/>
  <c r="F288" i="4" l="1"/>
  <c r="I288" i="4" s="1"/>
  <c r="G289" i="4" s="1"/>
  <c r="E289" i="4"/>
  <c r="K289" i="4" s="1"/>
  <c r="F289" i="4" l="1"/>
  <c r="I289" i="4" s="1"/>
  <c r="G290" i="4" s="1"/>
  <c r="E290" i="4" l="1"/>
  <c r="K290" i="4" s="1"/>
  <c r="F290" i="4" l="1"/>
  <c r="I290" i="4" s="1"/>
  <c r="G291" i="4" s="1"/>
  <c r="E291" i="4" l="1"/>
  <c r="K291" i="4" s="1"/>
  <c r="F291" i="4" l="1"/>
  <c r="I291" i="4" s="1"/>
  <c r="G292" i="4" s="1"/>
  <c r="E292" i="4" l="1"/>
  <c r="K292" i="4" s="1"/>
  <c r="F292" i="4" l="1"/>
  <c r="I292" i="4" s="1"/>
  <c r="G293" i="4" s="1"/>
  <c r="E293" i="4" l="1"/>
  <c r="K293" i="4" s="1"/>
  <c r="F293" i="4" l="1"/>
  <c r="I293" i="4" s="1"/>
  <c r="G294" i="4" s="1"/>
  <c r="E294" i="4" l="1"/>
  <c r="K294" i="4" s="1"/>
  <c r="F294" i="4" l="1"/>
  <c r="I294" i="4" s="1"/>
  <c r="G295" i="4" s="1"/>
  <c r="E295" i="4" l="1"/>
  <c r="K295" i="4" s="1"/>
  <c r="F295" i="4" l="1"/>
  <c r="I295" i="4" s="1"/>
  <c r="G296" i="4" s="1"/>
  <c r="E296" i="4" l="1"/>
  <c r="K296" i="4" s="1"/>
  <c r="F296" i="4" l="1"/>
  <c r="I296" i="4" s="1"/>
  <c r="G297" i="4" s="1"/>
  <c r="E297" i="4" l="1"/>
  <c r="K297" i="4" s="1"/>
  <c r="F297" i="4" l="1"/>
  <c r="I297" i="4" s="1"/>
  <c r="G298" i="4" s="1"/>
  <c r="E298" i="4" l="1"/>
  <c r="K298" i="4" s="1"/>
  <c r="F298" i="4" l="1"/>
  <c r="I298" i="4" s="1"/>
  <c r="G299" i="4" s="1"/>
  <c r="E299" i="4" l="1"/>
  <c r="K299" i="4" s="1"/>
  <c r="F299" i="4" l="1"/>
  <c r="I299" i="4" s="1"/>
  <c r="G300" i="4" s="1"/>
  <c r="E300" i="4" l="1"/>
  <c r="K300" i="4" s="1"/>
  <c r="F300" i="4" l="1"/>
  <c r="I300" i="4" s="1"/>
  <c r="G301" i="4" s="1"/>
  <c r="E301" i="4" l="1"/>
  <c r="K301" i="4" s="1"/>
  <c r="F301" i="4" l="1"/>
  <c r="I301" i="4" s="1"/>
  <c r="G302" i="4" s="1"/>
  <c r="E302" i="4" l="1"/>
  <c r="K302" i="4" s="1"/>
  <c r="F302" i="4" l="1"/>
  <c r="I302" i="4" s="1"/>
  <c r="G303" i="4" s="1"/>
  <c r="E303" i="4" l="1"/>
  <c r="K303" i="4" s="1"/>
  <c r="F303" i="4" l="1"/>
  <c r="I303" i="4" s="1"/>
  <c r="G304" i="4" s="1"/>
  <c r="E304" i="4" l="1"/>
  <c r="K304" i="4" s="1"/>
  <c r="F304" i="4" l="1"/>
  <c r="I304" i="4" s="1"/>
  <c r="G305" i="4" s="1"/>
  <c r="E305" i="4" l="1"/>
  <c r="K305" i="4" s="1"/>
  <c r="F305" i="4" l="1"/>
  <c r="I305" i="4" s="1"/>
  <c r="G306" i="4" s="1"/>
  <c r="E306" i="4" l="1"/>
  <c r="K306" i="4" s="1"/>
  <c r="F306" i="4" l="1"/>
  <c r="I306" i="4" s="1"/>
  <c r="G307" i="4" s="1"/>
  <c r="E307" i="4" l="1"/>
  <c r="K307" i="4" s="1"/>
  <c r="F307" i="4" l="1"/>
  <c r="I307" i="4" s="1"/>
  <c r="G308" i="4" s="1"/>
  <c r="E308" i="4" l="1"/>
  <c r="K308" i="4" s="1"/>
  <c r="F308" i="4" l="1"/>
  <c r="I308" i="4" s="1"/>
  <c r="G309" i="4" s="1"/>
  <c r="E309" i="4" l="1"/>
  <c r="K309" i="4" s="1"/>
  <c r="F309" i="4" l="1"/>
  <c r="I309" i="4" s="1"/>
  <c r="G310" i="4" s="1"/>
  <c r="E310" i="4" l="1"/>
  <c r="K310" i="4" s="1"/>
  <c r="F310" i="4" l="1"/>
  <c r="I310" i="4" s="1"/>
  <c r="G311" i="4" s="1"/>
  <c r="E311" i="4" l="1"/>
  <c r="K311" i="4" s="1"/>
  <c r="F311" i="4" l="1"/>
  <c r="I311" i="4" s="1"/>
  <c r="G312" i="4" s="1"/>
  <c r="E312" i="4" l="1"/>
  <c r="K312" i="4" s="1"/>
  <c r="F312" i="4" l="1"/>
  <c r="I312" i="4" s="1"/>
  <c r="G313" i="4" s="1"/>
  <c r="E313" i="4" l="1"/>
  <c r="K313" i="4" s="1"/>
  <c r="F313" i="4" l="1"/>
  <c r="I313" i="4" s="1"/>
  <c r="G314" i="4" s="1"/>
  <c r="E314" i="4" l="1"/>
  <c r="K314" i="4" s="1"/>
  <c r="F314" i="4" l="1"/>
  <c r="I314" i="4" s="1"/>
  <c r="G315" i="4" s="1"/>
  <c r="E315" i="4" l="1"/>
  <c r="K315" i="4" s="1"/>
  <c r="F315" i="4" l="1"/>
  <c r="I315" i="4" s="1"/>
  <c r="G316" i="4" s="1"/>
  <c r="E316" i="4" l="1"/>
  <c r="K316" i="4" s="1"/>
  <c r="F316" i="4" l="1"/>
  <c r="I316" i="4" s="1"/>
  <c r="G317" i="4" s="1"/>
  <c r="E317" i="4" l="1"/>
  <c r="K317" i="4" s="1"/>
  <c r="F317" i="4" l="1"/>
  <c r="I317" i="4" s="1"/>
  <c r="G318" i="4" s="1"/>
  <c r="E318" i="4" l="1"/>
  <c r="K318" i="4" s="1"/>
  <c r="F318" i="4" l="1"/>
  <c r="I318" i="4" s="1"/>
  <c r="G319" i="4" s="1"/>
  <c r="E319" i="4" l="1"/>
  <c r="K319" i="4" s="1"/>
  <c r="F319" i="4" l="1"/>
  <c r="I319" i="4" s="1"/>
  <c r="G320" i="4" s="1"/>
  <c r="E320" i="4" l="1"/>
  <c r="K320" i="4" s="1"/>
  <c r="F320" i="4" l="1"/>
  <c r="I320" i="4" s="1"/>
  <c r="G321" i="4" s="1"/>
  <c r="E321" i="4" l="1"/>
  <c r="K321" i="4" s="1"/>
  <c r="F321" i="4" l="1"/>
  <c r="I321" i="4" s="1"/>
  <c r="G322" i="4" s="1"/>
  <c r="E322" i="4" l="1"/>
  <c r="K322" i="4" s="1"/>
  <c r="F322" i="4" l="1"/>
  <c r="I322" i="4" s="1"/>
  <c r="G323" i="4" s="1"/>
  <c r="E323" i="4" l="1"/>
  <c r="K323" i="4" s="1"/>
  <c r="F323" i="4" l="1"/>
  <c r="I323" i="4" s="1"/>
  <c r="G324" i="4" s="1"/>
  <c r="E324" i="4" l="1"/>
  <c r="K324" i="4" s="1"/>
  <c r="F324" i="4" l="1"/>
  <c r="I324" i="4" s="1"/>
  <c r="G325" i="4" s="1"/>
  <c r="E325" i="4" l="1"/>
  <c r="K325" i="4" s="1"/>
  <c r="F325" i="4" l="1"/>
  <c r="I325" i="4" s="1"/>
  <c r="G326" i="4" s="1"/>
  <c r="E326" i="4" l="1"/>
  <c r="K326" i="4" s="1"/>
  <c r="F326" i="4" l="1"/>
  <c r="I326" i="4" s="1"/>
  <c r="G327" i="4" s="1"/>
  <c r="E327" i="4" l="1"/>
  <c r="K327" i="4" s="1"/>
  <c r="F327" i="4" l="1"/>
  <c r="I327" i="4" s="1"/>
  <c r="G328" i="4" s="1"/>
  <c r="E328" i="4" l="1"/>
  <c r="K328" i="4" s="1"/>
  <c r="F328" i="4" l="1"/>
  <c r="I328" i="4" s="1"/>
  <c r="G329" i="4" s="1"/>
  <c r="E329" i="4" l="1"/>
  <c r="K329" i="4" s="1"/>
  <c r="F329" i="4" l="1"/>
  <c r="I329" i="4" s="1"/>
  <c r="G330" i="4" s="1"/>
  <c r="E330" i="4" l="1"/>
  <c r="K330" i="4" s="1"/>
  <c r="F330" i="4" l="1"/>
  <c r="I330" i="4" s="1"/>
  <c r="G331" i="4" s="1"/>
  <c r="E331" i="4" l="1"/>
  <c r="K331" i="4" s="1"/>
  <c r="F331" i="4" l="1"/>
  <c r="I331" i="4" s="1"/>
  <c r="G332" i="4" s="1"/>
  <c r="E332" i="4" l="1"/>
  <c r="K332" i="4" s="1"/>
  <c r="F332" i="4" l="1"/>
  <c r="I332" i="4" s="1"/>
  <c r="G333" i="4" s="1"/>
  <c r="E333" i="4" l="1"/>
  <c r="K333" i="4" s="1"/>
  <c r="F333" i="4" l="1"/>
  <c r="I333" i="4" s="1"/>
  <c r="G334" i="4" s="1"/>
  <c r="E334" i="4" l="1"/>
  <c r="K334" i="4" s="1"/>
  <c r="F334" i="4" l="1"/>
  <c r="I334" i="4" s="1"/>
  <c r="G335" i="4" s="1"/>
  <c r="E335" i="4" l="1"/>
  <c r="K335" i="4" s="1"/>
  <c r="F335" i="4" l="1"/>
  <c r="I335" i="4" s="1"/>
  <c r="G336" i="4" s="1"/>
  <c r="E336" i="4" l="1"/>
  <c r="K336" i="4" s="1"/>
  <c r="F336" i="4" l="1"/>
  <c r="I336" i="4" s="1"/>
  <c r="G337" i="4" s="1"/>
  <c r="E337" i="4" l="1"/>
  <c r="K337" i="4" s="1"/>
  <c r="F337" i="4" l="1"/>
  <c r="I337" i="4" s="1"/>
  <c r="G338" i="4" s="1"/>
  <c r="E338" i="4" l="1"/>
  <c r="K338" i="4" s="1"/>
  <c r="F338" i="4" l="1"/>
  <c r="I338" i="4" s="1"/>
  <c r="G339" i="4" s="1"/>
  <c r="E339" i="4" l="1"/>
  <c r="K339" i="4" s="1"/>
  <c r="F339" i="4" l="1"/>
  <c r="I339" i="4" s="1"/>
  <c r="G340" i="4" s="1"/>
  <c r="E340" i="4" l="1"/>
  <c r="K340" i="4" s="1"/>
  <c r="F340" i="4" l="1"/>
  <c r="I340" i="4" s="1"/>
  <c r="G341" i="4" s="1"/>
  <c r="E341" i="4" l="1"/>
  <c r="K341" i="4" s="1"/>
  <c r="F341" i="4" l="1"/>
  <c r="I341" i="4" s="1"/>
  <c r="G342" i="4" s="1"/>
  <c r="E342" i="4" l="1"/>
  <c r="K342" i="4" s="1"/>
  <c r="F342" i="4" l="1"/>
  <c r="I342" i="4" s="1"/>
  <c r="G343" i="4" s="1"/>
  <c r="E343" i="4" l="1"/>
  <c r="K343" i="4" s="1"/>
  <c r="F343" i="4" l="1"/>
  <c r="I343" i="4" s="1"/>
  <c r="G344" i="4" s="1"/>
  <c r="E344" i="4" l="1"/>
  <c r="K344" i="4" s="1"/>
  <c r="F344" i="4" l="1"/>
  <c r="I344" i="4" s="1"/>
  <c r="G345" i="4" s="1"/>
  <c r="E345" i="4" l="1"/>
  <c r="K345" i="4" s="1"/>
  <c r="F345" i="4" l="1"/>
  <c r="I345" i="4" s="1"/>
  <c r="G346" i="4" s="1"/>
  <c r="E346" i="4" l="1"/>
  <c r="K346" i="4" s="1"/>
  <c r="F346" i="4" l="1"/>
  <c r="I346" i="4" s="1"/>
  <c r="G347" i="4" s="1"/>
  <c r="E347" i="4" l="1"/>
  <c r="K347" i="4" s="1"/>
  <c r="F347" i="4" l="1"/>
  <c r="I347" i="4" s="1"/>
  <c r="G348" i="4" s="1"/>
  <c r="E348" i="4" l="1"/>
  <c r="K348" i="4" s="1"/>
  <c r="F348" i="4" l="1"/>
  <c r="I348" i="4" s="1"/>
  <c r="G349" i="4" s="1"/>
  <c r="E349" i="4" l="1"/>
  <c r="K349" i="4" s="1"/>
  <c r="F349" i="4" l="1"/>
  <c r="I349" i="4" s="1"/>
  <c r="G350" i="4" s="1"/>
  <c r="E350" i="4" l="1"/>
  <c r="K350" i="4" s="1"/>
  <c r="F350" i="4" l="1"/>
  <c r="I350" i="4" s="1"/>
  <c r="G351" i="4" s="1"/>
  <c r="E351" i="4" l="1"/>
  <c r="K351" i="4" s="1"/>
  <c r="F351" i="4" l="1"/>
  <c r="I351" i="4" s="1"/>
  <c r="G352" i="4" s="1"/>
  <c r="E352" i="4"/>
  <c r="K352" i="4" s="1"/>
  <c r="F352" i="4" l="1"/>
  <c r="I352" i="4" s="1"/>
  <c r="G353" i="4" s="1"/>
  <c r="E353" i="4" l="1"/>
  <c r="K353" i="4" s="1"/>
  <c r="F353" i="4" l="1"/>
  <c r="I353" i="4" s="1"/>
  <c r="G354" i="4" s="1"/>
  <c r="E354" i="4" l="1"/>
  <c r="K354" i="4" s="1"/>
  <c r="F354" i="4" l="1"/>
  <c r="I354" i="4" s="1"/>
  <c r="G355" i="4" s="1"/>
  <c r="E355" i="4" l="1"/>
  <c r="K355" i="4" s="1"/>
  <c r="F355" i="4" l="1"/>
  <c r="I355" i="4" s="1"/>
  <c r="G356" i="4" s="1"/>
  <c r="E356" i="4" l="1"/>
  <c r="K356" i="4" s="1"/>
  <c r="F356" i="4" l="1"/>
  <c r="I356" i="4" s="1"/>
  <c r="G357" i="4" s="1"/>
  <c r="E357" i="4" l="1"/>
  <c r="K357" i="4" s="1"/>
  <c r="F357" i="4" l="1"/>
  <c r="I357" i="4" s="1"/>
  <c r="G358" i="4" s="1"/>
  <c r="E358" i="4" l="1"/>
  <c r="K358" i="4" s="1"/>
  <c r="F358" i="4" l="1"/>
  <c r="I358" i="4" s="1"/>
  <c r="G359" i="4" s="1"/>
  <c r="E359" i="4" l="1"/>
  <c r="K359" i="4" s="1"/>
  <c r="F359" i="4" l="1"/>
  <c r="I359" i="4" s="1"/>
  <c r="G360" i="4" s="1"/>
  <c r="E360" i="4" l="1"/>
  <c r="K360" i="4" s="1"/>
  <c r="F360" i="4" l="1"/>
  <c r="I360" i="4" s="1"/>
  <c r="G361" i="4" s="1"/>
  <c r="E361" i="4" l="1"/>
  <c r="K361" i="4" s="1"/>
  <c r="F361" i="4" l="1"/>
  <c r="I361" i="4" s="1"/>
  <c r="G362" i="4" s="1"/>
  <c r="E362" i="4" l="1"/>
  <c r="K362" i="4" s="1"/>
  <c r="F362" i="4" l="1"/>
  <c r="I362" i="4" s="1"/>
  <c r="G363" i="4" s="1"/>
  <c r="E363" i="4" l="1"/>
  <c r="K363" i="4" s="1"/>
  <c r="F363" i="4" l="1"/>
  <c r="I363" i="4" s="1"/>
  <c r="G364" i="4" s="1"/>
  <c r="E364" i="4" l="1"/>
  <c r="K364" i="4" s="1"/>
  <c r="F364" i="4" l="1"/>
  <c r="I364" i="4" s="1"/>
  <c r="G365" i="4" s="1"/>
  <c r="E365" i="4" l="1"/>
  <c r="K365" i="4" s="1"/>
  <c r="F365" i="4" l="1"/>
  <c r="I365" i="4" s="1"/>
  <c r="G366" i="4" s="1"/>
  <c r="E366" i="4" l="1"/>
  <c r="K366" i="4" s="1"/>
  <c r="F366" i="4" l="1"/>
  <c r="I366" i="4" s="1"/>
  <c r="G367" i="4" s="1"/>
  <c r="E367" i="4" l="1"/>
  <c r="K367" i="4" s="1"/>
  <c r="F367" i="4" l="1"/>
  <c r="I367" i="4" s="1"/>
  <c r="G368" i="4" s="1"/>
  <c r="E368" i="4" l="1"/>
  <c r="K368" i="4" s="1"/>
  <c r="F368" i="4" l="1"/>
  <c r="I368" i="4" s="1"/>
  <c r="G369" i="4" s="1"/>
  <c r="E369" i="4" l="1"/>
  <c r="K369" i="4" s="1"/>
  <c r="F369" i="4" l="1"/>
  <c r="I369" i="4" s="1"/>
  <c r="G370" i="4" s="1"/>
  <c r="E370" i="4" l="1"/>
  <c r="K370" i="4" s="1"/>
  <c r="F370" i="4" l="1"/>
  <c r="I370" i="4" s="1"/>
  <c r="G371" i="4" s="1"/>
  <c r="E371" i="4" l="1"/>
  <c r="K371" i="4" s="1"/>
  <c r="F371" i="4" l="1"/>
  <c r="I371" i="4" s="1"/>
  <c r="G372" i="4" s="1"/>
  <c r="E372" i="4" l="1"/>
  <c r="K372" i="4" s="1"/>
  <c r="F372" i="4" l="1"/>
  <c r="I372" i="4" s="1"/>
  <c r="G373" i="4" s="1"/>
  <c r="E373" i="4" l="1"/>
  <c r="K373" i="4" s="1"/>
  <c r="F373" i="4" l="1"/>
  <c r="I373" i="4" s="1"/>
  <c r="G374" i="4" s="1"/>
  <c r="E374" i="4" l="1"/>
  <c r="K374" i="4" s="1"/>
  <c r="F374" i="4" l="1"/>
  <c r="I374" i="4" s="1"/>
  <c r="G375" i="4" s="1"/>
  <c r="E375" i="4" l="1"/>
  <c r="K375" i="4" s="1"/>
  <c r="F375" i="4" l="1"/>
  <c r="I375" i="4" s="1"/>
  <c r="G376" i="4" s="1"/>
  <c r="E376" i="4" l="1"/>
  <c r="K376" i="4" s="1"/>
  <c r="F376" i="4" l="1"/>
  <c r="I376" i="4" s="1"/>
  <c r="G377" i="4" s="1"/>
  <c r="E377" i="4" l="1"/>
  <c r="K377" i="4" s="1"/>
  <c r="F377" i="4" l="1"/>
  <c r="I377" i="4" s="1"/>
  <c r="G378" i="4" s="1"/>
  <c r="E378" i="4" l="1"/>
  <c r="K378" i="4" s="1"/>
  <c r="F378" i="4" l="1"/>
  <c r="I378" i="4" s="1"/>
  <c r="G379" i="4" s="1"/>
  <c r="E379" i="4" l="1"/>
  <c r="K379" i="4" s="1"/>
  <c r="F379" i="4" l="1"/>
  <c r="I379" i="4" s="1"/>
  <c r="G380" i="4" s="1"/>
  <c r="E380" i="4" l="1"/>
  <c r="K380" i="4" s="1"/>
  <c r="F380" i="4" l="1"/>
  <c r="I380" i="4" s="1"/>
  <c r="G381" i="4" s="1"/>
  <c r="E381" i="4" l="1"/>
  <c r="K381" i="4" s="1"/>
  <c r="F381" i="4" l="1"/>
  <c r="I381" i="4" s="1"/>
  <c r="G382" i="4" s="1"/>
  <c r="E382" i="4" l="1"/>
  <c r="K382" i="4" s="1"/>
  <c r="F382" i="4" l="1"/>
  <c r="I382" i="4" s="1"/>
  <c r="G383" i="4" s="1"/>
  <c r="E383" i="4" l="1"/>
  <c r="K383" i="4" s="1"/>
  <c r="F383" i="4" l="1"/>
  <c r="I383" i="4" s="1"/>
  <c r="G384" i="4" s="1"/>
  <c r="E384" i="4" l="1"/>
  <c r="K384" i="4" s="1"/>
  <c r="F384" i="4" l="1"/>
  <c r="I384" i="4" s="1"/>
  <c r="G385" i="4" s="1"/>
  <c r="E385" i="4" l="1"/>
  <c r="K385" i="4" s="1"/>
  <c r="F385" i="4" l="1"/>
  <c r="I385" i="4" s="1"/>
  <c r="G386" i="4" s="1"/>
  <c r="E386" i="4" l="1"/>
  <c r="K386" i="4" s="1"/>
  <c r="F386" i="4" l="1"/>
  <c r="I386" i="4" s="1"/>
  <c r="G387" i="4" s="1"/>
  <c r="E387" i="4" l="1"/>
  <c r="K387" i="4" s="1"/>
  <c r="F387" i="4" l="1"/>
  <c r="I387" i="4" s="1"/>
  <c r="G388" i="4" s="1"/>
  <c r="E388" i="4" l="1"/>
  <c r="K388" i="4" s="1"/>
  <c r="F388" i="4" l="1"/>
  <c r="I388" i="4" s="1"/>
  <c r="G389" i="4" s="1"/>
  <c r="E389" i="4" l="1"/>
  <c r="K389" i="4" s="1"/>
  <c r="F389" i="4" l="1"/>
  <c r="I389" i="4" s="1"/>
  <c r="G390" i="4" s="1"/>
  <c r="E390" i="4" l="1"/>
  <c r="K390" i="4" s="1"/>
  <c r="F390" i="4" l="1"/>
  <c r="I390" i="4" s="1"/>
  <c r="G391" i="4" s="1"/>
  <c r="E391" i="4" l="1"/>
  <c r="K391" i="4" s="1"/>
  <c r="F391" i="4" l="1"/>
  <c r="I391" i="4" s="1"/>
  <c r="G392" i="4" s="1"/>
  <c r="E392" i="4" l="1"/>
  <c r="K392" i="4" s="1"/>
  <c r="F392" i="4" l="1"/>
  <c r="I392" i="4" s="1"/>
  <c r="G393" i="4" s="1"/>
  <c r="E393" i="4" l="1"/>
  <c r="K393" i="4" s="1"/>
  <c r="F393" i="4" l="1"/>
  <c r="I393" i="4" s="1"/>
  <c r="G394" i="4" s="1"/>
  <c r="E394" i="4" l="1"/>
  <c r="K394" i="4" s="1"/>
  <c r="F394" i="4" l="1"/>
  <c r="I394" i="4" s="1"/>
  <c r="G395" i="4" s="1"/>
  <c r="E395" i="4" l="1"/>
  <c r="K395" i="4" s="1"/>
  <c r="F395" i="4" l="1"/>
  <c r="I395" i="4" s="1"/>
  <c r="G396" i="4" s="1"/>
  <c r="E396" i="4" l="1"/>
  <c r="K396" i="4" s="1"/>
  <c r="F396" i="4" l="1"/>
  <c r="I396" i="4" s="1"/>
  <c r="G397" i="4" s="1"/>
  <c r="E397" i="4" l="1"/>
  <c r="K397" i="4" s="1"/>
  <c r="F397" i="4" l="1"/>
  <c r="I397" i="4" s="1"/>
  <c r="G398" i="4" s="1"/>
  <c r="E398" i="4" l="1"/>
  <c r="K398" i="4" s="1"/>
  <c r="F398" i="4" l="1"/>
  <c r="I398" i="4" s="1"/>
  <c r="G399" i="4" s="1"/>
  <c r="E399" i="4" l="1"/>
  <c r="K399" i="4" s="1"/>
  <c r="F399" i="4" l="1"/>
  <c r="I399" i="4" s="1"/>
  <c r="G400" i="4" s="1"/>
  <c r="E400" i="4" l="1"/>
  <c r="K400" i="4" s="1"/>
  <c r="F400" i="4" l="1"/>
  <c r="I400" i="4" s="1"/>
  <c r="G401" i="4" s="1"/>
  <c r="E401" i="4" l="1"/>
  <c r="K401" i="4" s="1"/>
  <c r="F401" i="4" l="1"/>
  <c r="I401" i="4" s="1"/>
  <c r="G402" i="4" s="1"/>
  <c r="E402" i="4" l="1"/>
  <c r="K402" i="4" s="1"/>
  <c r="F402" i="4" l="1"/>
  <c r="I402" i="4" s="1"/>
  <c r="G403" i="4" s="1"/>
  <c r="E403" i="4" l="1"/>
  <c r="K403" i="4" s="1"/>
  <c r="F403" i="4" l="1"/>
  <c r="I403" i="4" s="1"/>
  <c r="G404" i="4" s="1"/>
  <c r="E404" i="4" l="1"/>
  <c r="K404" i="4" s="1"/>
  <c r="F404" i="4" l="1"/>
  <c r="I404" i="4" s="1"/>
  <c r="G405" i="4" s="1"/>
  <c r="E405" i="4" l="1"/>
  <c r="K405" i="4" s="1"/>
  <c r="F405" i="4" l="1"/>
  <c r="I405" i="4" s="1"/>
  <c r="G406" i="4" s="1"/>
  <c r="E406" i="4" l="1"/>
  <c r="K406" i="4" s="1"/>
  <c r="F406" i="4" l="1"/>
  <c r="I406" i="4" s="1"/>
  <c r="G407" i="4" s="1"/>
  <c r="E407" i="4" l="1"/>
  <c r="K407" i="4" s="1"/>
  <c r="F407" i="4" l="1"/>
  <c r="I407" i="4" s="1"/>
  <c r="G408" i="4" s="1"/>
  <c r="E408" i="4" l="1"/>
  <c r="K408" i="4" s="1"/>
  <c r="F408" i="4" l="1"/>
  <c r="I408" i="4" s="1"/>
  <c r="G409" i="4" s="1"/>
  <c r="E409" i="4" l="1"/>
  <c r="K409" i="4" s="1"/>
  <c r="F409" i="4" l="1"/>
  <c r="I409" i="4" s="1"/>
  <c r="G410" i="4" s="1"/>
  <c r="E410" i="4" l="1"/>
  <c r="K410" i="4" s="1"/>
  <c r="F410" i="4" l="1"/>
  <c r="I410" i="4" s="1"/>
  <c r="G411" i="4" s="1"/>
  <c r="E411" i="4" l="1"/>
  <c r="K411" i="4" s="1"/>
  <c r="F411" i="4" l="1"/>
  <c r="I411" i="4" s="1"/>
  <c r="G412" i="4" s="1"/>
  <c r="E412" i="4" l="1"/>
  <c r="K412" i="4" s="1"/>
  <c r="F412" i="4" l="1"/>
  <c r="I412" i="4" s="1"/>
  <c r="G413" i="4" s="1"/>
  <c r="E413" i="4" l="1"/>
  <c r="K413" i="4" s="1"/>
  <c r="F413" i="4" l="1"/>
  <c r="I413" i="4" s="1"/>
  <c r="G414" i="4" s="1"/>
  <c r="E414" i="4" l="1"/>
  <c r="K414" i="4" s="1"/>
  <c r="F414" i="4" l="1"/>
  <c r="I414" i="4" s="1"/>
  <c r="G415" i="4" s="1"/>
  <c r="E415" i="4" l="1"/>
  <c r="K415" i="4" s="1"/>
  <c r="F415" i="4" l="1"/>
  <c r="I415" i="4" s="1"/>
  <c r="G416" i="4" s="1"/>
  <c r="E416" i="4" l="1"/>
  <c r="K416" i="4" s="1"/>
  <c r="F416" i="4" l="1"/>
  <c r="I416" i="4" s="1"/>
  <c r="G417" i="4" s="1"/>
  <c r="E417" i="4" l="1"/>
  <c r="K417" i="4" s="1"/>
  <c r="F417" i="4" l="1"/>
  <c r="I417" i="4" s="1"/>
  <c r="G418" i="4" s="1"/>
  <c r="E418" i="4" l="1"/>
  <c r="K418" i="4" s="1"/>
  <c r="F418" i="4" l="1"/>
  <c r="I418" i="4" s="1"/>
  <c r="G419" i="4" s="1"/>
  <c r="E419" i="4" l="1"/>
  <c r="K419" i="4" s="1"/>
  <c r="F419" i="4" l="1"/>
  <c r="I419" i="4" s="1"/>
  <c r="G420" i="4" s="1"/>
  <c r="E420" i="4" l="1"/>
  <c r="K420" i="4" s="1"/>
  <c r="F420" i="4" l="1"/>
  <c r="I420" i="4" s="1"/>
  <c r="G421" i="4" s="1"/>
  <c r="E421" i="4" l="1"/>
  <c r="K421" i="4" s="1"/>
  <c r="F421" i="4" l="1"/>
  <c r="I421" i="4" s="1"/>
  <c r="G422" i="4" s="1"/>
  <c r="E422" i="4" l="1"/>
  <c r="K422" i="4" s="1"/>
  <c r="F422" i="4" l="1"/>
  <c r="I422" i="4" s="1"/>
  <c r="G423" i="4" s="1"/>
  <c r="E423" i="4" l="1"/>
  <c r="K423" i="4" s="1"/>
  <c r="F423" i="4" l="1"/>
  <c r="I423" i="4" s="1"/>
  <c r="G424" i="4" s="1"/>
  <c r="E424" i="4" l="1"/>
  <c r="K424" i="4" s="1"/>
  <c r="F424" i="4" l="1"/>
  <c r="I424" i="4" s="1"/>
  <c r="G425" i="4" s="1"/>
  <c r="E425" i="4" l="1"/>
  <c r="K425" i="4" s="1"/>
  <c r="F425" i="4" l="1"/>
  <c r="I425" i="4" s="1"/>
  <c r="G426" i="4" s="1"/>
  <c r="E426" i="4" l="1"/>
  <c r="K426" i="4" s="1"/>
  <c r="F426" i="4" l="1"/>
  <c r="I426" i="4" s="1"/>
  <c r="G427" i="4" s="1"/>
  <c r="E427" i="4" l="1"/>
  <c r="K427" i="4" s="1"/>
  <c r="F427" i="4" l="1"/>
  <c r="I427" i="4" s="1"/>
  <c r="G428" i="4" s="1"/>
  <c r="E428" i="4" l="1"/>
  <c r="K428" i="4" s="1"/>
  <c r="F428" i="4" l="1"/>
  <c r="I428" i="4" s="1"/>
  <c r="G429" i="4" s="1"/>
  <c r="E429" i="4" l="1"/>
  <c r="K429" i="4" s="1"/>
  <c r="F429" i="4" l="1"/>
  <c r="I429" i="4" s="1"/>
  <c r="G430" i="4" s="1"/>
  <c r="E430" i="4" l="1"/>
  <c r="K430" i="4" s="1"/>
  <c r="F430" i="4" l="1"/>
  <c r="I430" i="4" s="1"/>
  <c r="G431" i="4" s="1"/>
  <c r="E431" i="4" l="1"/>
  <c r="K431" i="4" s="1"/>
  <c r="F431" i="4" l="1"/>
  <c r="I431" i="4" s="1"/>
  <c r="G432" i="4" s="1"/>
  <c r="E432" i="4" l="1"/>
  <c r="K432" i="4" s="1"/>
  <c r="F432" i="4" l="1"/>
  <c r="I432" i="4" s="1"/>
  <c r="G433" i="4" s="1"/>
  <c r="E433" i="4" l="1"/>
  <c r="K433" i="4" s="1"/>
  <c r="F433" i="4" l="1"/>
  <c r="I433" i="4" s="1"/>
  <c r="G434" i="4" s="1"/>
  <c r="E434" i="4" l="1"/>
  <c r="K434" i="4" s="1"/>
  <c r="F434" i="4" l="1"/>
  <c r="I434" i="4" s="1"/>
  <c r="G435" i="4" s="1"/>
  <c r="E435" i="4" l="1"/>
  <c r="K435" i="4" s="1"/>
  <c r="F435" i="4" l="1"/>
  <c r="I435" i="4" s="1"/>
  <c r="G436" i="4" s="1"/>
  <c r="E436" i="4" l="1"/>
  <c r="K436" i="4" s="1"/>
  <c r="F436" i="4" l="1"/>
  <c r="I436" i="4" s="1"/>
  <c r="G437" i="4" s="1"/>
  <c r="E437" i="4" l="1"/>
  <c r="K437" i="4" s="1"/>
  <c r="F437" i="4" l="1"/>
  <c r="I437" i="4" s="1"/>
  <c r="G438" i="4" s="1"/>
  <c r="E438" i="4" l="1"/>
  <c r="K438" i="4" s="1"/>
  <c r="F438" i="4" l="1"/>
  <c r="I438" i="4" s="1"/>
  <c r="G439" i="4" s="1"/>
  <c r="E439" i="4" l="1"/>
  <c r="K439" i="4" s="1"/>
  <c r="F439" i="4" l="1"/>
  <c r="I439" i="4" s="1"/>
  <c r="G440" i="4" s="1"/>
  <c r="E440" i="4" l="1"/>
  <c r="K440" i="4" s="1"/>
  <c r="F440" i="4" l="1"/>
  <c r="I440" i="4" s="1"/>
  <c r="G441" i="4" s="1"/>
  <c r="E441" i="4" l="1"/>
  <c r="K441" i="4" s="1"/>
  <c r="F441" i="4" l="1"/>
  <c r="I441" i="4" s="1"/>
  <c r="G442" i="4" s="1"/>
  <c r="E442" i="4" l="1"/>
  <c r="K442" i="4" s="1"/>
  <c r="F442" i="4" l="1"/>
  <c r="I442" i="4" s="1"/>
  <c r="G443" i="4" s="1"/>
  <c r="E443" i="4" l="1"/>
  <c r="K443" i="4" s="1"/>
  <c r="F443" i="4" l="1"/>
  <c r="I443" i="4" s="1"/>
  <c r="G444" i="4" s="1"/>
  <c r="E444" i="4" l="1"/>
  <c r="K444" i="4" s="1"/>
  <c r="F444" i="4" l="1"/>
  <c r="I444" i="4" s="1"/>
  <c r="G445" i="4" s="1"/>
  <c r="E445" i="4" l="1"/>
  <c r="K445" i="4" s="1"/>
  <c r="F445" i="4" l="1"/>
  <c r="I445" i="4" s="1"/>
  <c r="G446" i="4" s="1"/>
  <c r="E446" i="4" l="1"/>
  <c r="K446" i="4" s="1"/>
  <c r="F446" i="4" l="1"/>
  <c r="I446" i="4" s="1"/>
  <c r="G447" i="4" s="1"/>
  <c r="E447" i="4" l="1"/>
  <c r="K447" i="4" s="1"/>
  <c r="F447" i="4" l="1"/>
  <c r="I447" i="4" s="1"/>
  <c r="G448" i="4" s="1"/>
  <c r="E448" i="4" l="1"/>
  <c r="K448" i="4" s="1"/>
  <c r="F448" i="4" l="1"/>
  <c r="I448" i="4" s="1"/>
  <c r="G449" i="4" s="1"/>
  <c r="E449" i="4" l="1"/>
  <c r="K449" i="4" s="1"/>
  <c r="F449" i="4" l="1"/>
  <c r="I449" i="4" s="1"/>
  <c r="G450" i="4" s="1"/>
  <c r="E450" i="4" l="1"/>
  <c r="K450" i="4" s="1"/>
  <c r="F450" i="4" l="1"/>
  <c r="I450" i="4" s="1"/>
  <c r="G451" i="4" s="1"/>
  <c r="E451" i="4" l="1"/>
  <c r="K451" i="4" s="1"/>
  <c r="F451" i="4" l="1"/>
  <c r="I451" i="4" s="1"/>
  <c r="G452" i="4" s="1"/>
  <c r="E452" i="4" l="1"/>
  <c r="K452" i="4" s="1"/>
  <c r="F452" i="4" l="1"/>
  <c r="I452" i="4" s="1"/>
  <c r="G453" i="4" s="1"/>
  <c r="E453" i="4" l="1"/>
  <c r="K453" i="4" s="1"/>
  <c r="F453" i="4" l="1"/>
  <c r="I453" i="4" s="1"/>
  <c r="G454" i="4" s="1"/>
  <c r="E454" i="4" l="1"/>
  <c r="K454" i="4" s="1"/>
  <c r="F454" i="4" l="1"/>
  <c r="I454" i="4" s="1"/>
  <c r="G455" i="4" s="1"/>
  <c r="E455" i="4" l="1"/>
  <c r="K455" i="4" s="1"/>
  <c r="F455" i="4" l="1"/>
  <c r="I455" i="4" s="1"/>
  <c r="G456" i="4" s="1"/>
  <c r="E456" i="4" l="1"/>
  <c r="K456" i="4"/>
  <c r="F456" i="4" l="1"/>
  <c r="I456" i="4" s="1"/>
  <c r="G457" i="4" s="1"/>
  <c r="E457" i="4" l="1"/>
  <c r="K457" i="4" s="1"/>
  <c r="F457" i="4" l="1"/>
  <c r="I457" i="4" s="1"/>
  <c r="G458" i="4" s="1"/>
  <c r="E458" i="4" l="1"/>
  <c r="K458" i="4" s="1"/>
  <c r="F458" i="4" l="1"/>
  <c r="I458" i="4" s="1"/>
  <c r="G459" i="4" s="1"/>
  <c r="E459" i="4" l="1"/>
  <c r="K459" i="4" s="1"/>
  <c r="F459" i="4" l="1"/>
  <c r="I459" i="4" s="1"/>
  <c r="G460" i="4" s="1"/>
  <c r="E460" i="4" l="1"/>
  <c r="K460" i="4" s="1"/>
  <c r="F460" i="4" l="1"/>
  <c r="I460" i="4" s="1"/>
  <c r="G461" i="4" s="1"/>
  <c r="E461" i="4" l="1"/>
  <c r="K461" i="4"/>
  <c r="F461" i="4" l="1"/>
  <c r="I461" i="4" s="1"/>
  <c r="G462" i="4" s="1"/>
  <c r="E462" i="4" l="1"/>
  <c r="K462" i="4" s="1"/>
  <c r="F462" i="4"/>
  <c r="I462" i="4" s="1"/>
  <c r="G463" i="4" s="1"/>
  <c r="E463" i="4" l="1"/>
  <c r="K463" i="4" s="1"/>
  <c r="F463" i="4" l="1"/>
  <c r="I463" i="4" s="1"/>
  <c r="G464" i="4" s="1"/>
  <c r="E464" i="4" l="1"/>
  <c r="K464" i="4" s="1"/>
  <c r="F464" i="4" l="1"/>
  <c r="I464" i="4" s="1"/>
  <c r="G465" i="4" s="1"/>
  <c r="E465" i="4" l="1"/>
  <c r="K465" i="4" s="1"/>
  <c r="F465" i="4" l="1"/>
  <c r="I465" i="4" s="1"/>
  <c r="G466" i="4" s="1"/>
  <c r="E466" i="4" l="1"/>
  <c r="K466" i="4" s="1"/>
  <c r="F466" i="4" l="1"/>
  <c r="I466" i="4" s="1"/>
  <c r="G467" i="4" s="1"/>
  <c r="E467" i="4" l="1"/>
  <c r="K467" i="4" s="1"/>
  <c r="F467" i="4" l="1"/>
  <c r="I467" i="4" s="1"/>
  <c r="G468" i="4" s="1"/>
  <c r="E468" i="4" l="1"/>
  <c r="K468" i="4" s="1"/>
  <c r="F468" i="4" l="1"/>
  <c r="I468" i="4" s="1"/>
  <c r="G469" i="4" s="1"/>
  <c r="E469" i="4" l="1"/>
  <c r="K469" i="4" s="1"/>
  <c r="F469" i="4" l="1"/>
  <c r="I469" i="4" s="1"/>
  <c r="G470" i="4" s="1"/>
  <c r="E470" i="4" l="1"/>
  <c r="K470" i="4" s="1"/>
  <c r="F470" i="4" l="1"/>
  <c r="I470" i="4" s="1"/>
  <c r="G471" i="4" s="1"/>
  <c r="E471" i="4" l="1"/>
  <c r="K471" i="4" s="1"/>
  <c r="F471" i="4" l="1"/>
  <c r="I471" i="4" s="1"/>
  <c r="G472" i="4" s="1"/>
  <c r="E472" i="4" l="1"/>
  <c r="K472" i="4" s="1"/>
  <c r="F472" i="4" l="1"/>
  <c r="I472" i="4" s="1"/>
  <c r="G473" i="4" s="1"/>
  <c r="E473" i="4" l="1"/>
  <c r="K473" i="4" s="1"/>
  <c r="F473" i="4" l="1"/>
  <c r="I473" i="4" s="1"/>
  <c r="G474" i="4" s="1"/>
  <c r="E474" i="4" l="1"/>
  <c r="K474" i="4" s="1"/>
  <c r="F474" i="4" l="1"/>
  <c r="I474" i="4" s="1"/>
  <c r="G475" i="4" s="1"/>
  <c r="E475" i="4" l="1"/>
  <c r="K475" i="4" s="1"/>
  <c r="F475" i="4" l="1"/>
  <c r="I475" i="4" s="1"/>
  <c r="G476" i="4" s="1"/>
  <c r="E476" i="4" l="1"/>
  <c r="K476" i="4" s="1"/>
  <c r="F476" i="4" l="1"/>
  <c r="I476" i="4" s="1"/>
  <c r="G477" i="4" s="1"/>
  <c r="E477" i="4" l="1"/>
  <c r="K477" i="4" s="1"/>
  <c r="F477" i="4" l="1"/>
  <c r="I477" i="4" s="1"/>
  <c r="G478" i="4" s="1"/>
  <c r="E478" i="4" l="1"/>
  <c r="K478" i="4" s="1"/>
  <c r="F478" i="4" l="1"/>
  <c r="I478" i="4" s="1"/>
  <c r="G479" i="4" s="1"/>
  <c r="E479" i="4" l="1"/>
  <c r="K479" i="4" s="1"/>
  <c r="F479" i="4" l="1"/>
  <c r="I479" i="4" s="1"/>
  <c r="G480" i="4" s="1"/>
  <c r="E480" i="4" l="1"/>
  <c r="K480" i="4" s="1"/>
  <c r="F480" i="4" l="1"/>
  <c r="I480" i="4" s="1"/>
  <c r="G481" i="4" s="1"/>
  <c r="E481" i="4" l="1"/>
  <c r="K481" i="4" s="1"/>
  <c r="F481" i="4" l="1"/>
  <c r="I481" i="4" s="1"/>
  <c r="G482" i="4" s="1"/>
  <c r="E482" i="4" l="1"/>
  <c r="K482" i="4" s="1"/>
  <c r="F482" i="4" l="1"/>
  <c r="I482" i="4" s="1"/>
  <c r="G483" i="4" s="1"/>
  <c r="E483" i="4" l="1"/>
  <c r="K483" i="4" s="1"/>
  <c r="F483" i="4" l="1"/>
  <c r="I483" i="4" s="1"/>
  <c r="G484" i="4" s="1"/>
  <c r="E484" i="4" l="1"/>
  <c r="K484" i="4" s="1"/>
  <c r="F484" i="4" l="1"/>
  <c r="I484" i="4" s="1"/>
  <c r="G485" i="4" s="1"/>
  <c r="E485" i="4" l="1"/>
  <c r="K485" i="4" s="1"/>
  <c r="F485" i="4" l="1"/>
  <c r="I485" i="4" s="1"/>
  <c r="G486" i="4" s="1"/>
  <c r="E486" i="4" l="1"/>
  <c r="K486" i="4" s="1"/>
  <c r="F486" i="4" l="1"/>
  <c r="I486" i="4" s="1"/>
  <c r="G487" i="4" s="1"/>
  <c r="E487" i="4" l="1"/>
  <c r="K487" i="4" s="1"/>
  <c r="F487" i="4" l="1"/>
  <c r="I487" i="4" s="1"/>
  <c r="G488" i="4" s="1"/>
  <c r="E488" i="4" l="1"/>
  <c r="K488" i="4" s="1"/>
  <c r="F488" i="4" l="1"/>
  <c r="I488" i="4" s="1"/>
  <c r="G489" i="4" s="1"/>
  <c r="E489" i="4" l="1"/>
  <c r="K489" i="4" s="1"/>
  <c r="F489" i="4" l="1"/>
  <c r="I489" i="4" s="1"/>
  <c r="G490" i="4" s="1"/>
  <c r="E490" i="4" l="1"/>
  <c r="K490" i="4" s="1"/>
  <c r="F490" i="4" l="1"/>
  <c r="I490" i="4" s="1"/>
  <c r="G491" i="4" s="1"/>
  <c r="E491" i="4" l="1"/>
  <c r="K491" i="4" s="1"/>
  <c r="F491" i="4" l="1"/>
  <c r="I491" i="4" s="1"/>
  <c r="G492" i="4" s="1"/>
  <c r="E492" i="4" l="1"/>
  <c r="K492" i="4" s="1"/>
  <c r="F492" i="4" l="1"/>
  <c r="I492" i="4" s="1"/>
  <c r="G493" i="4" s="1"/>
  <c r="E493" i="4" l="1"/>
  <c r="K493" i="4" s="1"/>
  <c r="F493" i="4" l="1"/>
  <c r="I493" i="4" s="1"/>
  <c r="G494" i="4" s="1"/>
  <c r="E494" i="4" l="1"/>
  <c r="K494" i="4" s="1"/>
  <c r="F494" i="4" l="1"/>
  <c r="I494" i="4" s="1"/>
  <c r="G495" i="4" s="1"/>
  <c r="E495" i="4" l="1"/>
  <c r="K495" i="4" s="1"/>
  <c r="F495" i="4" l="1"/>
  <c r="I495" i="4" s="1"/>
  <c r="G496" i="4" s="1"/>
  <c r="E496" i="4" l="1"/>
  <c r="K496" i="4" s="1"/>
  <c r="F496" i="4" l="1"/>
  <c r="I496" i="4" s="1"/>
  <c r="G497" i="4" s="1"/>
  <c r="E497" i="4" l="1"/>
  <c r="K497" i="4" s="1"/>
  <c r="F497" i="4" l="1"/>
  <c r="I497" i="4" s="1"/>
  <c r="G498" i="4" s="1"/>
  <c r="E498" i="4" l="1"/>
  <c r="K498" i="4" s="1"/>
  <c r="F498" i="4" l="1"/>
  <c r="I498" i="4" s="1"/>
  <c r="G499" i="4" s="1"/>
  <c r="E499" i="4" l="1"/>
  <c r="K499" i="4" s="1"/>
  <c r="F499" i="4" l="1"/>
  <c r="I499" i="4" s="1"/>
  <c r="G500" i="4" s="1"/>
  <c r="E500" i="4" l="1"/>
  <c r="K500" i="4" s="1"/>
  <c r="D16" i="4" s="1"/>
  <c r="C16" i="4" l="1"/>
  <c r="F500" i="4"/>
  <c r="I500" i="4" s="1"/>
  <c r="D15" i="4" l="1"/>
  <c r="D17" i="4" s="1"/>
  <c r="C15" i="4"/>
  <c r="C17" i="4" s="1"/>
  <c r="I17" i="11" l="1"/>
  <c r="G18" i="11" s="1"/>
  <c r="E18" i="11" l="1"/>
  <c r="K18" i="11" l="1"/>
  <c r="F18" i="11"/>
  <c r="I18" i="11" l="1"/>
  <c r="G19" i="11" s="1"/>
  <c r="E19" i="11" l="1"/>
  <c r="F19" i="11" l="1"/>
  <c r="I19" i="11" s="1"/>
  <c r="G20" i="11" s="1"/>
  <c r="F20" i="11" s="1"/>
  <c r="E20" i="11"/>
  <c r="K20" i="11" s="1"/>
  <c r="K19" i="11"/>
  <c r="I20" i="11" l="1"/>
  <c r="G21" i="11" s="1"/>
  <c r="E21" i="11" l="1"/>
  <c r="F21" i="11"/>
  <c r="I21" i="11" s="1"/>
  <c r="G22" i="11" s="1"/>
  <c r="K21" i="11"/>
  <c r="E22" i="11" l="1"/>
  <c r="K22" i="11" s="1"/>
  <c r="F22" i="11" l="1"/>
  <c r="I22" i="11" s="1"/>
  <c r="G23" i="11" s="1"/>
  <c r="E23" i="11" l="1"/>
  <c r="K23" i="11" s="1"/>
  <c r="F23" i="11" l="1"/>
  <c r="I23" i="11" s="1"/>
  <c r="G24" i="11" l="1"/>
  <c r="F24" i="11" s="1"/>
  <c r="I24" i="11" s="1"/>
  <c r="E24" i="11"/>
  <c r="K24" i="11" s="1"/>
  <c r="G25" i="11" l="1"/>
  <c r="F25" i="11" s="1"/>
  <c r="I25" i="11" s="1"/>
  <c r="G26" i="11" s="1"/>
  <c r="E25" i="11"/>
  <c r="K25" i="11" s="1"/>
  <c r="E26" i="11" l="1"/>
  <c r="F26" i="11" s="1"/>
  <c r="I26" i="11" s="1"/>
  <c r="G27" i="11" s="1"/>
  <c r="K26" i="11"/>
  <c r="E27" i="11" l="1"/>
  <c r="K27" i="11" s="1"/>
  <c r="F27" i="11" l="1"/>
  <c r="I27" i="11" s="1"/>
  <c r="G28" i="11" s="1"/>
  <c r="E28" i="11" l="1"/>
  <c r="K28" i="11" s="1"/>
  <c r="F28" i="11"/>
  <c r="I28" i="11" s="1"/>
  <c r="G29" i="11" s="1"/>
  <c r="E29" i="11" l="1"/>
  <c r="K29" i="11" s="1"/>
  <c r="F29" i="11" l="1"/>
  <c r="I29" i="11" s="1"/>
  <c r="G30" i="11" s="1"/>
  <c r="E30" i="11" l="1"/>
  <c r="K30" i="11" s="1"/>
  <c r="F30" i="11" l="1"/>
  <c r="I30" i="11" s="1"/>
  <c r="G31" i="11" l="1"/>
  <c r="F31" i="11" s="1"/>
  <c r="I31" i="11" s="1"/>
  <c r="E31" i="11"/>
  <c r="K31" i="11" s="1"/>
  <c r="G32" i="11" l="1"/>
  <c r="F32" i="11" s="1"/>
  <c r="I32" i="11" s="1"/>
  <c r="E32" i="11"/>
  <c r="K32" i="11" s="1"/>
  <c r="G33" i="11" l="1"/>
  <c r="F33" i="11" s="1"/>
  <c r="I33" i="11" s="1"/>
  <c r="G34" i="11" s="1"/>
  <c r="E33" i="11"/>
  <c r="K33" i="11" s="1"/>
  <c r="E34" i="11" l="1"/>
  <c r="K34" i="11" s="1"/>
  <c r="F34" i="11"/>
  <c r="I34" i="11" s="1"/>
  <c r="G35" i="11" s="1"/>
  <c r="E35" i="11"/>
  <c r="K35" i="11" s="1"/>
  <c r="F35" i="11" l="1"/>
  <c r="I35" i="11" s="1"/>
  <c r="G36" i="11" s="1"/>
  <c r="E36" i="11" l="1"/>
  <c r="K36" i="11" s="1"/>
  <c r="F36" i="11" l="1"/>
  <c r="I36" i="11" s="1"/>
  <c r="G37" i="11" s="1"/>
  <c r="F37" i="11" l="1"/>
  <c r="I37" i="11" s="1"/>
  <c r="G38" i="11" s="1"/>
  <c r="E37" i="11"/>
  <c r="K37" i="11" s="1"/>
  <c r="E38" i="11" l="1"/>
  <c r="K38" i="11" s="1"/>
  <c r="F38" i="11"/>
  <c r="I38" i="11" s="1"/>
  <c r="G39" i="11" s="1"/>
  <c r="E39" i="11"/>
  <c r="K39" i="11" s="1"/>
  <c r="F39" i="11" l="1"/>
  <c r="I39" i="11" s="1"/>
  <c r="G40" i="11" l="1"/>
  <c r="F40" i="11" s="1"/>
  <c r="I40" i="11" s="1"/>
  <c r="G41" i="11" s="1"/>
  <c r="E40" i="11"/>
  <c r="K40" i="11" s="1"/>
  <c r="E41" i="11"/>
  <c r="K41" i="11" s="1"/>
  <c r="F41" i="11" l="1"/>
  <c r="I41" i="11" s="1"/>
  <c r="G42" i="11" s="1"/>
  <c r="E42" i="11" l="1"/>
  <c r="K42" i="11" s="1"/>
  <c r="F42" i="11" l="1"/>
  <c r="I42" i="11" s="1"/>
  <c r="G43" i="11" s="1"/>
  <c r="F43" i="11" l="1"/>
  <c r="I43" i="11" s="1"/>
  <c r="G44" i="11" s="1"/>
  <c r="E43" i="11"/>
  <c r="K43" i="11" s="1"/>
  <c r="E44" i="11" l="1"/>
  <c r="K44" i="11" s="1"/>
  <c r="F44" i="11"/>
  <c r="I44" i="11" s="1"/>
  <c r="G45" i="11" s="1"/>
  <c r="E45" i="11"/>
  <c r="K45" i="11" s="1"/>
  <c r="F45" i="11" l="1"/>
  <c r="I45" i="11" s="1"/>
  <c r="G46" i="11" s="1"/>
  <c r="E46" i="11" l="1"/>
  <c r="K46" i="11" s="1"/>
  <c r="F46" i="11" l="1"/>
  <c r="I46" i="11" s="1"/>
  <c r="G47" i="11" l="1"/>
  <c r="F47" i="11" s="1"/>
  <c r="I47" i="11" s="1"/>
  <c r="G48" i="11" s="1"/>
  <c r="E47" i="11"/>
  <c r="K47" i="11" s="1"/>
  <c r="E48" i="11" l="1"/>
  <c r="K48" i="11" s="1"/>
  <c r="F48" i="11"/>
  <c r="I48" i="11" s="1"/>
  <c r="G49" i="11" s="1"/>
  <c r="E49" i="11" l="1"/>
  <c r="K49" i="11" s="1"/>
  <c r="F49" i="11" l="1"/>
  <c r="I49" i="11" s="1"/>
  <c r="G50" i="11" s="1"/>
  <c r="E50" i="11" l="1"/>
  <c r="K50" i="11" s="1"/>
  <c r="F50" i="11" l="1"/>
  <c r="I50" i="11" s="1"/>
  <c r="G51" i="11" s="1"/>
  <c r="E51" i="11" l="1"/>
  <c r="K51" i="11" s="1"/>
  <c r="F51" i="11" l="1"/>
  <c r="I51" i="11" s="1"/>
  <c r="G52" i="11" s="1"/>
  <c r="E52" i="11" l="1"/>
  <c r="K52" i="11" s="1"/>
  <c r="F52" i="11" l="1"/>
  <c r="I52" i="11" s="1"/>
  <c r="G53" i="11" s="1"/>
  <c r="E53" i="11" l="1"/>
  <c r="K53" i="11" s="1"/>
  <c r="F53" i="11" l="1"/>
  <c r="I53" i="11" s="1"/>
  <c r="G54" i="11" s="1"/>
  <c r="E54" i="11" l="1"/>
  <c r="K54" i="11" s="1"/>
  <c r="F54" i="11" l="1"/>
  <c r="I54" i="11" s="1"/>
  <c r="G55" i="11" s="1"/>
  <c r="E55" i="11" l="1"/>
  <c r="K55" i="11" s="1"/>
  <c r="F55" i="11" l="1"/>
  <c r="I55" i="11" s="1"/>
  <c r="G56" i="11" s="1"/>
  <c r="E56" i="11" l="1"/>
  <c r="K56" i="11" s="1"/>
  <c r="F56" i="11" l="1"/>
  <c r="I56" i="11" s="1"/>
  <c r="G57" i="11" s="1"/>
  <c r="E57" i="11" l="1"/>
  <c r="K57" i="11" s="1"/>
  <c r="F57" i="11" l="1"/>
  <c r="I57" i="11" s="1"/>
  <c r="G58" i="11" s="1"/>
  <c r="E58" i="11" l="1"/>
  <c r="K58" i="11" s="1"/>
  <c r="F58" i="11" l="1"/>
  <c r="I58" i="11" s="1"/>
  <c r="G59" i="11" s="1"/>
  <c r="E59" i="11" l="1"/>
  <c r="K59" i="11" s="1"/>
  <c r="F59" i="11" l="1"/>
  <c r="I59" i="11" s="1"/>
  <c r="G60" i="11" s="1"/>
  <c r="E60" i="11" l="1"/>
  <c r="K60" i="11" s="1"/>
  <c r="F60" i="11" l="1"/>
  <c r="I60" i="11" s="1"/>
  <c r="G61" i="11" s="1"/>
  <c r="E61" i="11" l="1"/>
  <c r="K61" i="11" s="1"/>
  <c r="F61" i="11" l="1"/>
  <c r="I61" i="11" s="1"/>
  <c r="G62" i="11" s="1"/>
  <c r="E62" i="11" l="1"/>
  <c r="K62" i="11" s="1"/>
  <c r="F62" i="11" l="1"/>
  <c r="I62" i="11" s="1"/>
  <c r="G63" i="11" s="1"/>
  <c r="E63" i="11" l="1"/>
  <c r="K63" i="11" s="1"/>
  <c r="F63" i="11" l="1"/>
  <c r="I63" i="11" s="1"/>
  <c r="G64" i="11" s="1"/>
  <c r="F64" i="11" l="1"/>
  <c r="I64" i="11" s="1"/>
  <c r="G65" i="11" s="1"/>
  <c r="E64" i="11"/>
  <c r="K64" i="11" s="1"/>
  <c r="E65" i="11" l="1"/>
  <c r="K65" i="11" s="1"/>
  <c r="F65" i="11" l="1"/>
  <c r="I65" i="11" s="1"/>
  <c r="G66" i="11" s="1"/>
  <c r="F66" i="11" l="1"/>
  <c r="I66" i="11" s="1"/>
  <c r="G67" i="11" s="1"/>
  <c r="E66" i="11"/>
  <c r="K66" i="11" s="1"/>
  <c r="E67" i="11" l="1"/>
  <c r="K67" i="11" s="1"/>
  <c r="F67" i="11" l="1"/>
  <c r="I67" i="11" s="1"/>
  <c r="G68" i="11" s="1"/>
  <c r="F68" i="11" l="1"/>
  <c r="I68" i="11" s="1"/>
  <c r="E69" i="11" s="1"/>
  <c r="K69" i="11" s="1"/>
  <c r="E68" i="11"/>
  <c r="K68" i="11" s="1"/>
  <c r="G69" i="11" l="1"/>
  <c r="F69" i="11" s="1"/>
  <c r="I69" i="11" s="1"/>
  <c r="G70" i="11" s="1"/>
  <c r="F70" i="11" l="1"/>
  <c r="I70" i="11" s="1"/>
  <c r="E71" i="11" s="1"/>
  <c r="K71" i="11" s="1"/>
  <c r="E70" i="11"/>
  <c r="K70" i="11" s="1"/>
  <c r="G71" i="11" l="1"/>
  <c r="F71" i="11" s="1"/>
  <c r="I71" i="11" s="1"/>
  <c r="G72" i="11" s="1"/>
  <c r="F72" i="11" l="1"/>
  <c r="I72" i="11" s="1"/>
  <c r="E73" i="11" s="1"/>
  <c r="K73" i="11" s="1"/>
  <c r="E72" i="11"/>
  <c r="K72" i="11" s="1"/>
  <c r="G73" i="11" l="1"/>
  <c r="F73" i="11" s="1"/>
  <c r="I73" i="11" s="1"/>
  <c r="G74" i="11" s="1"/>
  <c r="F74" i="11" l="1"/>
  <c r="I74" i="11" s="1"/>
  <c r="E75" i="11" s="1"/>
  <c r="K75" i="11" s="1"/>
  <c r="E74" i="11"/>
  <c r="K74" i="11" s="1"/>
  <c r="G75" i="11" l="1"/>
  <c r="F75" i="11" s="1"/>
  <c r="I75" i="11" s="1"/>
  <c r="G76" i="11" s="1"/>
  <c r="F76" i="11" l="1"/>
  <c r="I76" i="11" s="1"/>
  <c r="E77" i="11" s="1"/>
  <c r="K77" i="11" s="1"/>
  <c r="E76" i="11"/>
  <c r="K76" i="11" s="1"/>
  <c r="G77" i="11" l="1"/>
  <c r="F77" i="11" s="1"/>
  <c r="I77" i="11" s="1"/>
  <c r="G78" i="11" l="1"/>
  <c r="E78" i="11"/>
  <c r="K78" i="11" s="1"/>
  <c r="F78" i="11" l="1"/>
  <c r="I78" i="11" s="1"/>
  <c r="G79" i="11" l="1"/>
  <c r="E79" i="11"/>
  <c r="K79" i="11" s="1"/>
  <c r="F79" i="11" l="1"/>
  <c r="I79" i="11" s="1"/>
  <c r="G80" i="11" l="1"/>
  <c r="E80" i="11"/>
  <c r="K80" i="11" s="1"/>
  <c r="F80" i="11" l="1"/>
  <c r="I80" i="11" s="1"/>
  <c r="G81" i="11" l="1"/>
  <c r="E81" i="11"/>
  <c r="K81" i="11" s="1"/>
  <c r="F81" i="11" l="1"/>
  <c r="I81" i="11" s="1"/>
  <c r="G82" i="11" l="1"/>
  <c r="E82" i="11"/>
  <c r="K82" i="11" s="1"/>
  <c r="F82" i="11" l="1"/>
  <c r="I82" i="11" s="1"/>
  <c r="G83" i="11" l="1"/>
  <c r="E83" i="11"/>
  <c r="K83" i="11" s="1"/>
  <c r="F83" i="11" l="1"/>
  <c r="I83" i="11" s="1"/>
  <c r="E84" i="11" l="1"/>
  <c r="K84" i="11" s="1"/>
  <c r="G84" i="11"/>
  <c r="F84" i="11" l="1"/>
  <c r="I84" i="11" s="1"/>
  <c r="G85" i="11" s="1"/>
  <c r="E85" i="11" l="1"/>
  <c r="K85" i="11" s="1"/>
  <c r="F85" i="11" l="1"/>
  <c r="I85" i="11" s="1"/>
  <c r="G86" i="11" s="1"/>
  <c r="E86" i="11" l="1"/>
  <c r="K86" i="11" s="1"/>
  <c r="F86" i="11" l="1"/>
  <c r="I86" i="11" s="1"/>
  <c r="G87" i="11" s="1"/>
  <c r="E87" i="11" l="1"/>
  <c r="K87" i="11" s="1"/>
  <c r="F87" i="11" l="1"/>
  <c r="I87" i="11" s="1"/>
  <c r="G88" i="11" s="1"/>
  <c r="E88" i="11" l="1"/>
  <c r="K88" i="11" s="1"/>
  <c r="F88" i="11" l="1"/>
  <c r="I88" i="11" s="1"/>
  <c r="G89" i="11" s="1"/>
  <c r="E89" i="11" l="1"/>
  <c r="K89" i="11" s="1"/>
  <c r="F89" i="11" l="1"/>
  <c r="I89" i="11" s="1"/>
  <c r="G90" i="11" s="1"/>
  <c r="F90" i="11" l="1"/>
  <c r="I90" i="11" s="1"/>
  <c r="E91" i="11" s="1"/>
  <c r="K91" i="11" s="1"/>
  <c r="E90" i="11"/>
  <c r="K90" i="11" s="1"/>
  <c r="G91" i="11" l="1"/>
  <c r="F91" i="11" s="1"/>
  <c r="I91" i="11" s="1"/>
  <c r="G92" i="11" s="1"/>
  <c r="F92" i="11" l="1"/>
  <c r="I92" i="11" s="1"/>
  <c r="E93" i="11" s="1"/>
  <c r="K93" i="11" s="1"/>
  <c r="E92" i="11"/>
  <c r="K92" i="11" s="1"/>
  <c r="G93" i="11"/>
  <c r="F93" i="11" l="1"/>
  <c r="I93" i="11" s="1"/>
  <c r="G94" i="11" s="1"/>
  <c r="F94" i="11" l="1"/>
  <c r="I94" i="11" s="1"/>
  <c r="E94" i="11"/>
  <c r="K94" i="11" s="1"/>
  <c r="G95" i="11"/>
  <c r="E95" i="11"/>
  <c r="K95" i="11" s="1"/>
  <c r="F95" i="11" l="1"/>
  <c r="I95" i="11" s="1"/>
  <c r="G96" i="11" s="1"/>
  <c r="F96" i="11" l="1"/>
  <c r="I96" i="11" s="1"/>
  <c r="E97" i="11" s="1"/>
  <c r="K97" i="11" s="1"/>
  <c r="E96" i="11"/>
  <c r="K96" i="11" s="1"/>
  <c r="G97" i="11" l="1"/>
  <c r="F97" i="11" s="1"/>
  <c r="I97" i="11" s="1"/>
  <c r="G98" i="11" s="1"/>
  <c r="F98" i="11" l="1"/>
  <c r="I98" i="11" s="1"/>
  <c r="E99" i="11" s="1"/>
  <c r="K99" i="11" s="1"/>
  <c r="E98" i="11"/>
  <c r="K98" i="11" s="1"/>
  <c r="G99" i="11"/>
  <c r="F99" i="11" l="1"/>
  <c r="I99" i="11" s="1"/>
  <c r="G100" i="11" s="1"/>
  <c r="F100" i="11" l="1"/>
  <c r="I100" i="11" s="1"/>
  <c r="E101" i="11" s="1"/>
  <c r="K101" i="11" s="1"/>
  <c r="E100" i="11"/>
  <c r="K100" i="11" s="1"/>
  <c r="G101" i="11" l="1"/>
  <c r="F101" i="11" s="1"/>
  <c r="I101" i="11" s="1"/>
  <c r="G102" i="11" s="1"/>
  <c r="F102" i="11" l="1"/>
  <c r="I102" i="11" s="1"/>
  <c r="E103" i="11" s="1"/>
  <c r="K103" i="11" s="1"/>
  <c r="E102" i="11"/>
  <c r="K102" i="11" s="1"/>
  <c r="G103" i="11" l="1"/>
  <c r="F103" i="11" s="1"/>
  <c r="I103" i="11" s="1"/>
  <c r="G104" i="11" s="1"/>
  <c r="F104" i="11" l="1"/>
  <c r="I104" i="11" s="1"/>
  <c r="E105" i="11" s="1"/>
  <c r="K105" i="11" s="1"/>
  <c r="E104" i="11"/>
  <c r="K104" i="11" s="1"/>
  <c r="G105" i="11" l="1"/>
  <c r="F105" i="11" s="1"/>
  <c r="I105" i="11" s="1"/>
  <c r="G106" i="11" s="1"/>
  <c r="F106" i="11" l="1"/>
  <c r="I106" i="11" s="1"/>
  <c r="E107" i="11" s="1"/>
  <c r="K107" i="11" s="1"/>
  <c r="E106" i="11"/>
  <c r="K106" i="11" s="1"/>
  <c r="G107" i="11"/>
  <c r="F107" i="11" l="1"/>
  <c r="I107" i="11" s="1"/>
  <c r="E108" i="11" s="1"/>
  <c r="K108" i="11" s="1"/>
  <c r="G108" i="11" l="1"/>
  <c r="F108" i="11" s="1"/>
  <c r="I108" i="11" s="1"/>
  <c r="G109" i="11" s="1"/>
  <c r="E109" i="11" l="1"/>
  <c r="K109" i="11" s="1"/>
  <c r="F109" i="11" l="1"/>
  <c r="I109" i="11" s="1"/>
  <c r="G110" i="11" l="1"/>
  <c r="F110" i="11" s="1"/>
  <c r="I110" i="11" s="1"/>
  <c r="G111" i="11" s="1"/>
  <c r="E110" i="11"/>
  <c r="K110" i="11" s="1"/>
  <c r="E111" i="11" l="1"/>
  <c r="K111" i="11" s="1"/>
  <c r="F111" i="11"/>
  <c r="I111" i="11" s="1"/>
  <c r="G112" i="11" s="1"/>
  <c r="E112" i="11" l="1"/>
  <c r="K112" i="11" s="1"/>
  <c r="F112" i="11" l="1"/>
  <c r="I112" i="11" s="1"/>
  <c r="G113" i="11" s="1"/>
  <c r="E113" i="11" l="1"/>
  <c r="K113" i="11" s="1"/>
  <c r="F113" i="11" l="1"/>
  <c r="I113" i="11" s="1"/>
  <c r="G114" i="11" s="1"/>
  <c r="E114" i="11" l="1"/>
  <c r="K114" i="11" s="1"/>
  <c r="F114" i="11" l="1"/>
  <c r="I114" i="11" s="1"/>
  <c r="G115" i="11" s="1"/>
  <c r="E115" i="11" l="1"/>
  <c r="K115" i="11" s="1"/>
  <c r="F115" i="11" l="1"/>
  <c r="I115" i="11" s="1"/>
  <c r="G116" i="11" s="1"/>
  <c r="E116" i="11" l="1"/>
  <c r="K116" i="11" s="1"/>
  <c r="F116" i="11" l="1"/>
  <c r="I116" i="11" s="1"/>
  <c r="G117" i="11" s="1"/>
  <c r="E117" i="11" l="1"/>
  <c r="K117" i="11" s="1"/>
  <c r="F117" i="11" l="1"/>
  <c r="I117" i="11" s="1"/>
  <c r="G118" i="11" l="1"/>
  <c r="F118" i="11" s="1"/>
  <c r="I118" i="11" s="1"/>
  <c r="E118" i="11"/>
  <c r="K118" i="11" s="1"/>
  <c r="G119" i="11" l="1"/>
  <c r="F119" i="11" s="1"/>
  <c r="I119" i="11" s="1"/>
  <c r="E119" i="11"/>
  <c r="K119" i="11" s="1"/>
  <c r="G120" i="11" l="1"/>
  <c r="F120" i="11" s="1"/>
  <c r="I120" i="11" s="1"/>
  <c r="E120" i="11"/>
  <c r="K120" i="11" s="1"/>
  <c r="G121" i="11" l="1"/>
  <c r="F121" i="11" s="1"/>
  <c r="I121" i="11" s="1"/>
  <c r="E121" i="11"/>
  <c r="K121" i="11" s="1"/>
  <c r="G122" i="11" l="1"/>
  <c r="F122" i="11" s="1"/>
  <c r="I122" i="11" s="1"/>
  <c r="E122" i="11"/>
  <c r="K122" i="11" s="1"/>
  <c r="G123" i="11" l="1"/>
  <c r="F123" i="11" s="1"/>
  <c r="I123" i="11" s="1"/>
  <c r="E123" i="11"/>
  <c r="K123" i="11" s="1"/>
  <c r="G124" i="11" l="1"/>
  <c r="F124" i="11" s="1"/>
  <c r="I124" i="11" s="1"/>
  <c r="E124" i="11"/>
  <c r="K124" i="11" s="1"/>
  <c r="G125" i="11" l="1"/>
  <c r="F125" i="11" s="1"/>
  <c r="I125" i="11" s="1"/>
  <c r="E125" i="11"/>
  <c r="K125" i="11" s="1"/>
  <c r="G126" i="11" l="1"/>
  <c r="F126" i="11" s="1"/>
  <c r="I126" i="11" s="1"/>
  <c r="E126" i="11"/>
  <c r="K126" i="11" s="1"/>
  <c r="G127" i="11" l="1"/>
  <c r="F127" i="11" s="1"/>
  <c r="I127" i="11" s="1"/>
  <c r="E127" i="11"/>
  <c r="K127" i="11" s="1"/>
  <c r="G128" i="11" l="1"/>
  <c r="F128" i="11" s="1"/>
  <c r="I128" i="11" s="1"/>
  <c r="E128" i="11"/>
  <c r="K128" i="11" s="1"/>
  <c r="G129" i="11" l="1"/>
  <c r="F129" i="11" s="1"/>
  <c r="I129" i="11" s="1"/>
  <c r="E129" i="11"/>
  <c r="K129" i="11" s="1"/>
  <c r="G130" i="11" l="1"/>
  <c r="F130" i="11" s="1"/>
  <c r="I130" i="11" s="1"/>
  <c r="E130" i="11"/>
  <c r="K130" i="11" s="1"/>
  <c r="G131" i="11" l="1"/>
  <c r="E131" i="11"/>
  <c r="K131" i="11" s="1"/>
  <c r="F131" i="11" l="1"/>
  <c r="I131" i="11" s="1"/>
  <c r="G132" i="11" s="1"/>
  <c r="F132" i="11" l="1"/>
  <c r="I132" i="11" s="1"/>
  <c r="E133" i="11" s="1"/>
  <c r="K133" i="11" s="1"/>
  <c r="E132" i="11"/>
  <c r="K132" i="11" s="1"/>
  <c r="G133" i="11"/>
  <c r="F133" i="11" l="1"/>
  <c r="I133" i="11" s="1"/>
  <c r="G134" i="11" s="1"/>
  <c r="F134" i="11" l="1"/>
  <c r="I134" i="11" s="1"/>
  <c r="E135" i="11" s="1"/>
  <c r="K135" i="11" s="1"/>
  <c r="E134" i="11"/>
  <c r="K134" i="11" s="1"/>
  <c r="G135" i="11" l="1"/>
  <c r="F135" i="11" s="1"/>
  <c r="I135" i="11" s="1"/>
  <c r="G136" i="11" s="1"/>
  <c r="F136" i="11" l="1"/>
  <c r="I136" i="11" s="1"/>
  <c r="E137" i="11" s="1"/>
  <c r="K137" i="11" s="1"/>
  <c r="E136" i="11"/>
  <c r="K136" i="11" s="1"/>
  <c r="G137" i="11"/>
  <c r="F137" i="11" l="1"/>
  <c r="I137" i="11" s="1"/>
  <c r="G138" i="11" s="1"/>
  <c r="F138" i="11" l="1"/>
  <c r="I138" i="11" s="1"/>
  <c r="E139" i="11" s="1"/>
  <c r="K139" i="11" s="1"/>
  <c r="E138" i="11"/>
  <c r="K138" i="11" s="1"/>
  <c r="G139" i="11"/>
  <c r="F139" i="11" l="1"/>
  <c r="I139" i="11" s="1"/>
  <c r="G140" i="11" s="1"/>
  <c r="F140" i="11" l="1"/>
  <c r="I140" i="11" s="1"/>
  <c r="E141" i="11" s="1"/>
  <c r="K141" i="11" s="1"/>
  <c r="E140" i="11"/>
  <c r="K140" i="11" s="1"/>
  <c r="G141" i="11"/>
  <c r="F141" i="11" l="1"/>
  <c r="I141" i="11" s="1"/>
  <c r="E142" i="11" s="1"/>
  <c r="K142" i="11" s="1"/>
  <c r="G142" i="11" l="1"/>
  <c r="F142" i="11" s="1"/>
  <c r="I142" i="11" s="1"/>
  <c r="G143" i="11" s="1"/>
  <c r="E143" i="11" l="1"/>
  <c r="K143" i="11" s="1"/>
  <c r="F143" i="11" l="1"/>
  <c r="I143" i="11" s="1"/>
  <c r="G144" i="11" l="1"/>
  <c r="F144" i="11" s="1"/>
  <c r="I144" i="11" s="1"/>
  <c r="E144" i="11"/>
  <c r="K144" i="11" s="1"/>
  <c r="G145" i="11" l="1"/>
  <c r="F145" i="11" s="1"/>
  <c r="I145" i="11" s="1"/>
  <c r="E145" i="11"/>
  <c r="K145" i="11" s="1"/>
  <c r="G146" i="11" l="1"/>
  <c r="F146" i="11" s="1"/>
  <c r="I146" i="11" s="1"/>
  <c r="E146" i="11"/>
  <c r="K146" i="11" s="1"/>
  <c r="G147" i="11" l="1"/>
  <c r="F147" i="11" s="1"/>
  <c r="I147" i="11" s="1"/>
  <c r="E147" i="11"/>
  <c r="K147" i="11" s="1"/>
  <c r="G148" i="11" l="1"/>
  <c r="F148" i="11" s="1"/>
  <c r="I148" i="11" s="1"/>
  <c r="E148" i="11"/>
  <c r="K148" i="11" s="1"/>
  <c r="G149" i="11" l="1"/>
  <c r="F149" i="11" s="1"/>
  <c r="I149" i="11" s="1"/>
  <c r="E149" i="11"/>
  <c r="K149" i="11" s="1"/>
  <c r="G150" i="11" l="1"/>
  <c r="F150" i="11" s="1"/>
  <c r="I150" i="11" s="1"/>
  <c r="E150" i="11"/>
  <c r="K150" i="11" s="1"/>
  <c r="G151" i="11" l="1"/>
  <c r="F151" i="11" s="1"/>
  <c r="I151" i="11" s="1"/>
  <c r="E151" i="11"/>
  <c r="K151" i="11" s="1"/>
  <c r="G152" i="11" l="1"/>
  <c r="F152" i="11" s="1"/>
  <c r="I152" i="11" s="1"/>
  <c r="G153" i="11" s="1"/>
  <c r="E152" i="11"/>
  <c r="K152" i="11" s="1"/>
  <c r="E153" i="11"/>
  <c r="K153" i="11" s="1"/>
  <c r="F153" i="11" l="1"/>
  <c r="I153" i="11" s="1"/>
  <c r="G154" i="11" l="1"/>
  <c r="F154" i="11" s="1"/>
  <c r="I154" i="11" s="1"/>
  <c r="E154" i="11"/>
  <c r="K154" i="11" s="1"/>
  <c r="G155" i="11" l="1"/>
  <c r="F155" i="11" s="1"/>
  <c r="I155" i="11" s="1"/>
  <c r="G156" i="11" s="1"/>
  <c r="E155" i="11"/>
  <c r="K155" i="11" s="1"/>
  <c r="E156" i="11"/>
  <c r="K156" i="11" s="1"/>
  <c r="F156" i="11" l="1"/>
  <c r="I156" i="11" s="1"/>
  <c r="G157" i="11" s="1"/>
  <c r="F157" i="11" l="1"/>
  <c r="I157" i="11" s="1"/>
  <c r="G158" i="11" s="1"/>
  <c r="E157" i="11"/>
  <c r="K157" i="11" s="1"/>
  <c r="E158" i="11"/>
  <c r="K158" i="11" s="1"/>
  <c r="F158" i="11" l="1"/>
  <c r="I158" i="11" s="1"/>
  <c r="G159" i="11" s="1"/>
  <c r="E159" i="11" l="1"/>
  <c r="K159" i="11" s="1"/>
  <c r="F159" i="11" l="1"/>
  <c r="I159" i="11" s="1"/>
  <c r="G160" i="11" s="1"/>
  <c r="E160" i="11" l="1"/>
  <c r="K160" i="11" s="1"/>
  <c r="F160" i="11" l="1"/>
  <c r="I160" i="11" s="1"/>
  <c r="G161" i="11" l="1"/>
  <c r="E161" i="11"/>
  <c r="K161" i="11" s="1"/>
  <c r="F161" i="11" l="1"/>
  <c r="I161" i="11" s="1"/>
  <c r="G162" i="11" l="1"/>
  <c r="E162" i="11"/>
  <c r="K162" i="11" s="1"/>
  <c r="F162" i="11" l="1"/>
  <c r="I162" i="11" s="1"/>
  <c r="G163" i="11" l="1"/>
  <c r="E163" i="11"/>
  <c r="K163" i="11" s="1"/>
  <c r="F163" i="11" l="1"/>
  <c r="I163" i="11" s="1"/>
  <c r="G164" i="11" l="1"/>
  <c r="E164" i="11"/>
  <c r="K164" i="11" s="1"/>
  <c r="F164" i="11" l="1"/>
  <c r="I164" i="11" s="1"/>
  <c r="G165" i="11" l="1"/>
  <c r="E165" i="11"/>
  <c r="K165" i="11" s="1"/>
  <c r="F165" i="11" l="1"/>
  <c r="I165" i="11" s="1"/>
  <c r="G166" i="11" l="1"/>
  <c r="E166" i="11"/>
  <c r="K166" i="11" s="1"/>
  <c r="F166" i="11" l="1"/>
  <c r="I166" i="11" s="1"/>
  <c r="G167" i="11" l="1"/>
  <c r="E167" i="11"/>
  <c r="K167" i="11" s="1"/>
  <c r="F167" i="11" l="1"/>
  <c r="I167" i="11" s="1"/>
  <c r="G168" i="11" l="1"/>
  <c r="E168" i="11"/>
  <c r="K168" i="11" s="1"/>
  <c r="F168" i="11" l="1"/>
  <c r="I168" i="11" s="1"/>
  <c r="G169" i="11" l="1"/>
  <c r="E169" i="11"/>
  <c r="K169" i="11" s="1"/>
  <c r="F169" i="11" l="1"/>
  <c r="I169" i="11" s="1"/>
  <c r="G170" i="11" l="1"/>
  <c r="F170" i="11" s="1"/>
  <c r="I170" i="11" s="1"/>
  <c r="E170" i="11"/>
  <c r="K170" i="11" s="1"/>
  <c r="G171" i="11" l="1"/>
  <c r="F171" i="11" s="1"/>
  <c r="I171" i="11" s="1"/>
  <c r="E171" i="11"/>
  <c r="K171" i="11" s="1"/>
  <c r="G172" i="11" l="1"/>
  <c r="F172" i="11" s="1"/>
  <c r="I172" i="11" s="1"/>
  <c r="E172" i="11"/>
  <c r="K172" i="11" s="1"/>
  <c r="G173" i="11" l="1"/>
  <c r="F173" i="11" s="1"/>
  <c r="I173" i="11" s="1"/>
  <c r="E173" i="11"/>
  <c r="K173" i="11" s="1"/>
  <c r="G174" i="11" l="1"/>
  <c r="F174" i="11" s="1"/>
  <c r="I174" i="11" s="1"/>
  <c r="E174" i="11"/>
  <c r="K174" i="11" s="1"/>
  <c r="G175" i="11" l="1"/>
  <c r="F175" i="11" s="1"/>
  <c r="I175" i="11" s="1"/>
  <c r="E175" i="11"/>
  <c r="K175" i="11" s="1"/>
  <c r="G176" i="11" l="1"/>
  <c r="F176" i="11" s="1"/>
  <c r="I176" i="11" s="1"/>
  <c r="E176" i="11"/>
  <c r="K176" i="11" s="1"/>
  <c r="G177" i="11" l="1"/>
  <c r="F177" i="11" s="1"/>
  <c r="I177" i="11" s="1"/>
  <c r="E177" i="11"/>
  <c r="K177" i="11" s="1"/>
  <c r="G178" i="11" l="1"/>
  <c r="F178" i="11" s="1"/>
  <c r="I178" i="11" s="1"/>
  <c r="E178" i="11"/>
  <c r="K178" i="11" s="1"/>
  <c r="G179" i="11" l="1"/>
  <c r="F179" i="11" s="1"/>
  <c r="I179" i="11" s="1"/>
  <c r="E179" i="11"/>
  <c r="K179" i="11" s="1"/>
  <c r="E180" i="11" l="1"/>
  <c r="K180" i="11" s="1"/>
  <c r="G180" i="11"/>
  <c r="F180" i="11" l="1"/>
  <c r="I180" i="11" s="1"/>
  <c r="G181" i="11" l="1"/>
  <c r="F181" i="11" s="1"/>
  <c r="I181" i="11" s="1"/>
  <c r="E181" i="11"/>
  <c r="K181" i="11" s="1"/>
  <c r="G182" i="11" l="1"/>
  <c r="F182" i="11" s="1"/>
  <c r="I182" i="11" s="1"/>
  <c r="E182" i="11"/>
  <c r="K182" i="11" s="1"/>
  <c r="G183" i="11" l="1"/>
  <c r="F183" i="11" s="1"/>
  <c r="I183" i="11" s="1"/>
  <c r="E183" i="11"/>
  <c r="K183" i="11" s="1"/>
  <c r="G184" i="11" l="1"/>
  <c r="F184" i="11" s="1"/>
  <c r="I184" i="11" s="1"/>
  <c r="E184" i="11"/>
  <c r="K184" i="11" s="1"/>
  <c r="G185" i="11" l="1"/>
  <c r="F185" i="11" s="1"/>
  <c r="I185" i="11" s="1"/>
  <c r="E185" i="11"/>
  <c r="K185" i="11" s="1"/>
  <c r="G186" i="11" l="1"/>
  <c r="F186" i="11" s="1"/>
  <c r="I186" i="11" s="1"/>
  <c r="E186" i="11"/>
  <c r="K186" i="11" s="1"/>
  <c r="E187" i="11" l="1"/>
  <c r="K187" i="11" s="1"/>
  <c r="G187" i="11"/>
  <c r="F187" i="11" l="1"/>
  <c r="I187" i="11" s="1"/>
  <c r="E188" i="11" l="1"/>
  <c r="K188" i="11" s="1"/>
  <c r="G188" i="11"/>
  <c r="F188" i="11" l="1"/>
  <c r="I188" i="11" s="1"/>
  <c r="E189" i="11" l="1"/>
  <c r="K189" i="11" s="1"/>
  <c r="G189" i="11"/>
  <c r="F189" i="11" l="1"/>
  <c r="I189" i="11" s="1"/>
  <c r="E190" i="11" l="1"/>
  <c r="K190" i="11" s="1"/>
  <c r="G190" i="11"/>
  <c r="F190" i="11" l="1"/>
  <c r="I190" i="11" s="1"/>
  <c r="E191" i="11" l="1"/>
  <c r="K191" i="11" s="1"/>
  <c r="G191" i="11"/>
  <c r="F191" i="11" l="1"/>
  <c r="I191" i="11" s="1"/>
  <c r="E192" i="11" l="1"/>
  <c r="K192" i="11" s="1"/>
  <c r="G192" i="11"/>
  <c r="F192" i="11" l="1"/>
  <c r="I192" i="11" s="1"/>
  <c r="E193" i="11" l="1"/>
  <c r="K193" i="11" s="1"/>
  <c r="G193" i="11"/>
  <c r="F193" i="11" l="1"/>
  <c r="I193" i="11" s="1"/>
  <c r="E194" i="11" l="1"/>
  <c r="K194" i="11" s="1"/>
  <c r="G194" i="11"/>
  <c r="F194" i="11" l="1"/>
  <c r="I194" i="11" s="1"/>
  <c r="E195" i="11" l="1"/>
  <c r="K195" i="11" s="1"/>
  <c r="G195" i="11"/>
  <c r="F195" i="11" l="1"/>
  <c r="I195" i="11" s="1"/>
  <c r="E196" i="11" l="1"/>
  <c r="K196" i="11" s="1"/>
  <c r="G196" i="11"/>
  <c r="F196" i="11" l="1"/>
  <c r="I196" i="11" s="1"/>
  <c r="E197" i="11" l="1"/>
  <c r="K197" i="11" s="1"/>
  <c r="G197" i="11"/>
  <c r="F197" i="11" l="1"/>
  <c r="I197" i="11" s="1"/>
  <c r="G198" i="11" l="1"/>
  <c r="F198" i="11" s="1"/>
  <c r="I198" i="11" s="1"/>
  <c r="E198" i="11"/>
  <c r="K198" i="11" s="1"/>
  <c r="E199" i="11" l="1"/>
  <c r="K199" i="11" s="1"/>
  <c r="G199" i="11"/>
  <c r="F199" i="11" s="1"/>
  <c r="I199" i="11" s="1"/>
  <c r="G200" i="11" l="1"/>
  <c r="E200" i="11"/>
  <c r="K200" i="11" s="1"/>
  <c r="F200" i="11" l="1"/>
  <c r="I200" i="11" s="1"/>
  <c r="E201" i="11" l="1"/>
  <c r="K201" i="11" s="1"/>
  <c r="G201" i="11"/>
  <c r="F201" i="11" l="1"/>
  <c r="I201" i="11" s="1"/>
  <c r="G202" i="11" s="1"/>
  <c r="E202" i="11" l="1"/>
  <c r="K202" i="11" s="1"/>
  <c r="F202" i="11" l="1"/>
  <c r="I202" i="11" s="1"/>
  <c r="E203" i="11" s="1"/>
  <c r="K203" i="11" s="1"/>
  <c r="G203" i="11" l="1"/>
  <c r="F203" i="11" s="1"/>
  <c r="I203" i="11" s="1"/>
  <c r="G204" i="11" s="1"/>
  <c r="E204" i="11" l="1"/>
  <c r="K204" i="11" s="1"/>
  <c r="F204" i="11" l="1"/>
  <c r="I204" i="11" s="1"/>
  <c r="E205" i="11" s="1"/>
  <c r="K205" i="11" s="1"/>
  <c r="G205" i="11" l="1"/>
  <c r="F205" i="11" s="1"/>
  <c r="I205" i="11" s="1"/>
  <c r="G206" i="11" s="1"/>
  <c r="F206" i="11" l="1"/>
  <c r="I206" i="11" s="1"/>
  <c r="G207" i="11" s="1"/>
  <c r="F207" i="11" s="1"/>
  <c r="I207" i="11" s="1"/>
  <c r="E206" i="11"/>
  <c r="K206" i="11" s="1"/>
  <c r="E207" i="11"/>
  <c r="K207" i="11" s="1"/>
  <c r="G208" i="11" l="1"/>
  <c r="E208" i="11"/>
  <c r="K208" i="11" s="1"/>
  <c r="F208" i="11" l="1"/>
  <c r="I208" i="11" s="1"/>
  <c r="E209" i="11" l="1"/>
  <c r="K209" i="11" s="1"/>
  <c r="G209" i="11"/>
  <c r="F209" i="11" l="1"/>
  <c r="I209" i="11" s="1"/>
  <c r="G210" i="11" s="1"/>
  <c r="E210" i="11" l="1"/>
  <c r="K210" i="11" s="1"/>
  <c r="F210" i="11" l="1"/>
  <c r="I210" i="11" s="1"/>
  <c r="E211" i="11" s="1"/>
  <c r="K211" i="11" s="1"/>
  <c r="G211" i="11" l="1"/>
  <c r="F211" i="11" s="1"/>
  <c r="I211" i="11" s="1"/>
  <c r="G212" i="11" s="1"/>
  <c r="E212" i="11" l="1"/>
  <c r="K212" i="11" s="1"/>
  <c r="F212" i="11"/>
  <c r="I212" i="11" s="1"/>
  <c r="E213" i="11" l="1"/>
  <c r="K213" i="11" s="1"/>
  <c r="G213" i="11"/>
  <c r="F213" i="11" l="1"/>
  <c r="I213" i="11" s="1"/>
  <c r="G214" i="11" s="1"/>
  <c r="E214" i="11" l="1"/>
  <c r="K214" i="11" s="1"/>
  <c r="F214" i="11"/>
  <c r="I214" i="11" s="1"/>
  <c r="E215" i="11" l="1"/>
  <c r="K215" i="11" s="1"/>
  <c r="G215" i="11"/>
  <c r="F215" i="11" s="1"/>
  <c r="I215" i="11" s="1"/>
  <c r="G216" i="11" l="1"/>
  <c r="E216" i="11"/>
  <c r="K216" i="11" s="1"/>
  <c r="F216" i="11" l="1"/>
  <c r="I216" i="11" s="1"/>
  <c r="E217" i="11" l="1"/>
  <c r="K217" i="11" s="1"/>
  <c r="G217" i="11"/>
  <c r="F217" i="11" l="1"/>
  <c r="I217" i="11" s="1"/>
  <c r="G218" i="11" s="1"/>
  <c r="E218" i="11" l="1"/>
  <c r="K218" i="11" s="1"/>
  <c r="F218" i="11"/>
  <c r="I218" i="11" s="1"/>
  <c r="E219" i="11" l="1"/>
  <c r="K219" i="11" s="1"/>
  <c r="G219" i="11"/>
  <c r="F219" i="11" s="1"/>
  <c r="I219" i="11" s="1"/>
  <c r="G220" i="11" l="1"/>
  <c r="E220" i="11"/>
  <c r="K220" i="11" s="1"/>
  <c r="F220" i="11" l="1"/>
  <c r="I220" i="11" s="1"/>
  <c r="E221" i="11" l="1"/>
  <c r="K221" i="11" s="1"/>
  <c r="G221" i="11"/>
  <c r="F221" i="11" l="1"/>
  <c r="I221" i="11" s="1"/>
  <c r="G222" i="11" s="1"/>
  <c r="E222" i="11" l="1"/>
  <c r="K222" i="11" s="1"/>
  <c r="F222" i="11"/>
  <c r="I222" i="11" s="1"/>
  <c r="E223" i="11" l="1"/>
  <c r="K223" i="11" s="1"/>
  <c r="G223" i="11"/>
  <c r="F223" i="11" s="1"/>
  <c r="I223" i="11" s="1"/>
  <c r="G224" i="11" l="1"/>
  <c r="E224" i="11"/>
  <c r="K224" i="11" s="1"/>
  <c r="F224" i="11" l="1"/>
  <c r="I224" i="11" s="1"/>
  <c r="E225" i="11" l="1"/>
  <c r="K225" i="11" s="1"/>
  <c r="G225" i="11"/>
  <c r="F225" i="11" l="1"/>
  <c r="I225" i="11" s="1"/>
  <c r="G226" i="11" s="1"/>
  <c r="E226" i="11" l="1"/>
  <c r="K226" i="11" s="1"/>
  <c r="F226" i="11" l="1"/>
  <c r="I226" i="11" s="1"/>
  <c r="G227" i="11" s="1"/>
  <c r="E227" i="11" l="1"/>
  <c r="K227" i="11" s="1"/>
  <c r="F227" i="11" l="1"/>
  <c r="I227" i="11" s="1"/>
  <c r="G228" i="11" s="1"/>
  <c r="E228" i="11" l="1"/>
  <c r="K228" i="11" s="1"/>
  <c r="F228" i="11" l="1"/>
  <c r="I228" i="11" s="1"/>
  <c r="G229" i="11" s="1"/>
  <c r="E229" i="11" l="1"/>
  <c r="K229" i="11" s="1"/>
  <c r="F229" i="11"/>
  <c r="I229" i="11" s="1"/>
  <c r="G230" i="11" l="1"/>
  <c r="E230" i="11"/>
  <c r="K230" i="11" s="1"/>
  <c r="F230" i="11" l="1"/>
  <c r="I230" i="11" s="1"/>
  <c r="G231" i="11" l="1"/>
  <c r="E231" i="11"/>
  <c r="K231" i="11" s="1"/>
  <c r="F231" i="11" l="1"/>
  <c r="I231" i="11" s="1"/>
  <c r="G232" i="11" l="1"/>
  <c r="E232" i="11"/>
  <c r="K232" i="11" s="1"/>
  <c r="F232" i="11" l="1"/>
  <c r="I232" i="11" s="1"/>
  <c r="G233" i="11" l="1"/>
  <c r="E233" i="11"/>
  <c r="K233" i="11" s="1"/>
  <c r="F233" i="11" l="1"/>
  <c r="I233" i="11" s="1"/>
  <c r="G234" i="11" l="1"/>
  <c r="E234" i="11"/>
  <c r="K234" i="11" s="1"/>
  <c r="F234" i="11" l="1"/>
  <c r="I234" i="11" s="1"/>
  <c r="G235" i="11" l="1"/>
  <c r="E235" i="11"/>
  <c r="K235" i="11" s="1"/>
  <c r="F235" i="11" l="1"/>
  <c r="I235" i="11" s="1"/>
  <c r="G236" i="11" l="1"/>
  <c r="E236" i="11"/>
  <c r="K236" i="11" s="1"/>
  <c r="F236" i="11" l="1"/>
  <c r="I236" i="11" s="1"/>
  <c r="G237" i="11" l="1"/>
  <c r="E237" i="11"/>
  <c r="K237" i="11" s="1"/>
  <c r="F237" i="11" l="1"/>
  <c r="I237" i="11" s="1"/>
  <c r="G238" i="11" l="1"/>
  <c r="E238" i="11"/>
  <c r="K238" i="11" s="1"/>
  <c r="F238" i="11" l="1"/>
  <c r="I238" i="11" s="1"/>
  <c r="G239" i="11" l="1"/>
  <c r="E239" i="11"/>
  <c r="K239" i="11" s="1"/>
  <c r="F239" i="11" l="1"/>
  <c r="I239" i="11" s="1"/>
  <c r="G240" i="11" l="1"/>
  <c r="E240" i="11"/>
  <c r="K240" i="11" s="1"/>
  <c r="F240" i="11" l="1"/>
  <c r="I240" i="11" s="1"/>
  <c r="G241" i="11" l="1"/>
  <c r="E241" i="11"/>
  <c r="K241" i="11" s="1"/>
  <c r="F241" i="11" l="1"/>
  <c r="I241" i="11" s="1"/>
  <c r="G242" i="11" l="1"/>
  <c r="E242" i="11"/>
  <c r="K242" i="11" s="1"/>
  <c r="F242" i="11" l="1"/>
  <c r="I242" i="11" s="1"/>
  <c r="G243" i="11" l="1"/>
  <c r="E243" i="11"/>
  <c r="K243" i="11" s="1"/>
  <c r="F243" i="11" l="1"/>
  <c r="I243" i="11" s="1"/>
  <c r="G244" i="11" l="1"/>
  <c r="E244" i="11"/>
  <c r="K244" i="11" s="1"/>
  <c r="F244" i="11" l="1"/>
  <c r="I244" i="11" s="1"/>
  <c r="G245" i="11" l="1"/>
  <c r="E245" i="11"/>
  <c r="K245" i="11" s="1"/>
  <c r="F245" i="11" l="1"/>
  <c r="I245" i="11" s="1"/>
  <c r="G246" i="11" l="1"/>
  <c r="E246" i="11"/>
  <c r="K246" i="11" s="1"/>
  <c r="F246" i="11" l="1"/>
  <c r="I246" i="11" s="1"/>
  <c r="G247" i="11" l="1"/>
  <c r="E247" i="11"/>
  <c r="K247" i="11" s="1"/>
  <c r="F247" i="11" l="1"/>
  <c r="I247" i="11" s="1"/>
  <c r="G248" i="11" l="1"/>
  <c r="E248" i="11"/>
  <c r="K248" i="11" s="1"/>
  <c r="F248" i="11" l="1"/>
  <c r="I248" i="11" s="1"/>
  <c r="G249" i="11" l="1"/>
  <c r="E249" i="11"/>
  <c r="K249" i="11" s="1"/>
  <c r="F249" i="11" l="1"/>
  <c r="I249" i="11" s="1"/>
  <c r="G250" i="11" l="1"/>
  <c r="E250" i="11"/>
  <c r="K250" i="11" s="1"/>
  <c r="F250" i="11" l="1"/>
  <c r="I250" i="11" s="1"/>
  <c r="G251" i="11" l="1"/>
  <c r="E251" i="11"/>
  <c r="K251" i="11" s="1"/>
  <c r="F251" i="11" l="1"/>
  <c r="I251" i="11" s="1"/>
  <c r="G252" i="11" l="1"/>
  <c r="E252" i="11"/>
  <c r="K252" i="11" s="1"/>
  <c r="F252" i="11" l="1"/>
  <c r="I252" i="11" s="1"/>
  <c r="G253" i="11" l="1"/>
  <c r="E253" i="11"/>
  <c r="K253" i="11" s="1"/>
  <c r="F253" i="11" l="1"/>
  <c r="I253" i="11" s="1"/>
  <c r="G254" i="11" l="1"/>
  <c r="E254" i="11"/>
  <c r="K254" i="11" s="1"/>
  <c r="F254" i="11" l="1"/>
  <c r="I254" i="11" s="1"/>
  <c r="G255" i="11" l="1"/>
  <c r="E255" i="11"/>
  <c r="K255" i="11" s="1"/>
  <c r="F255" i="11" l="1"/>
  <c r="I255" i="11" s="1"/>
  <c r="G256" i="11" l="1"/>
  <c r="E256" i="11"/>
  <c r="K256" i="11" s="1"/>
  <c r="F256" i="11" l="1"/>
  <c r="I256" i="11" s="1"/>
  <c r="G257" i="11" l="1"/>
  <c r="E257" i="11"/>
  <c r="K257" i="11" s="1"/>
  <c r="F257" i="11" l="1"/>
  <c r="I257" i="11" s="1"/>
  <c r="G258" i="11" l="1"/>
  <c r="E258" i="11"/>
  <c r="K258" i="11" s="1"/>
  <c r="F258" i="11" l="1"/>
  <c r="I258" i="11" s="1"/>
  <c r="G259" i="11" l="1"/>
  <c r="E259" i="11"/>
  <c r="K259" i="11" s="1"/>
  <c r="F259" i="11" l="1"/>
  <c r="I259" i="11" s="1"/>
  <c r="G260" i="11" l="1"/>
  <c r="E260" i="11"/>
  <c r="K260" i="11" s="1"/>
  <c r="F260" i="11" l="1"/>
  <c r="I260" i="11" s="1"/>
  <c r="G261" i="11" l="1"/>
  <c r="E261" i="11"/>
  <c r="K261" i="11" s="1"/>
  <c r="F261" i="11" l="1"/>
  <c r="I261" i="11" s="1"/>
  <c r="G262" i="11" l="1"/>
  <c r="E262" i="11"/>
  <c r="K262" i="11" s="1"/>
  <c r="F262" i="11" l="1"/>
  <c r="I262" i="11" s="1"/>
  <c r="G263" i="11" l="1"/>
  <c r="E263" i="11"/>
  <c r="K263" i="11" s="1"/>
  <c r="F263" i="11" l="1"/>
  <c r="I263" i="11" s="1"/>
  <c r="G264" i="11" l="1"/>
  <c r="E264" i="11"/>
  <c r="K264" i="11" s="1"/>
  <c r="F264" i="11" l="1"/>
  <c r="I264" i="11" s="1"/>
  <c r="G265" i="11" l="1"/>
  <c r="E265" i="11"/>
  <c r="K265" i="11" s="1"/>
  <c r="F265" i="11" l="1"/>
  <c r="I265" i="11" s="1"/>
  <c r="G266" i="11" l="1"/>
  <c r="E266" i="11"/>
  <c r="K266" i="11" s="1"/>
  <c r="F266" i="11" l="1"/>
  <c r="I266" i="11" s="1"/>
  <c r="G267" i="11" l="1"/>
  <c r="E267" i="11"/>
  <c r="K267" i="11" s="1"/>
  <c r="F267" i="11" l="1"/>
  <c r="I267" i="11" s="1"/>
  <c r="G268" i="11" l="1"/>
  <c r="E268" i="11"/>
  <c r="K268" i="11" s="1"/>
  <c r="F268" i="11" l="1"/>
  <c r="I268" i="11" s="1"/>
  <c r="G269" i="11" l="1"/>
  <c r="E269" i="11"/>
  <c r="K269" i="11" s="1"/>
  <c r="F269" i="11" l="1"/>
  <c r="I269" i="11" s="1"/>
  <c r="G270" i="11" l="1"/>
  <c r="E270" i="11"/>
  <c r="K270" i="11" s="1"/>
  <c r="F270" i="11" l="1"/>
  <c r="I270" i="11" s="1"/>
  <c r="G271" i="11" l="1"/>
  <c r="E271" i="11"/>
  <c r="K271" i="11" s="1"/>
  <c r="F271" i="11" l="1"/>
  <c r="I271" i="11" s="1"/>
  <c r="G272" i="11" l="1"/>
  <c r="E272" i="11"/>
  <c r="K272" i="11" s="1"/>
  <c r="F272" i="11" l="1"/>
  <c r="I272" i="11" s="1"/>
  <c r="G273" i="11" l="1"/>
  <c r="E273" i="11"/>
  <c r="K273" i="11" s="1"/>
  <c r="F273" i="11" l="1"/>
  <c r="I273" i="11" s="1"/>
  <c r="G274" i="11" l="1"/>
  <c r="E274" i="11"/>
  <c r="K274" i="11" s="1"/>
  <c r="F274" i="11" l="1"/>
  <c r="I274" i="11" s="1"/>
  <c r="G275" i="11" l="1"/>
  <c r="E275" i="11"/>
  <c r="K275" i="11" s="1"/>
  <c r="F275" i="11" l="1"/>
  <c r="I275" i="11" s="1"/>
  <c r="G276" i="11" l="1"/>
  <c r="E276" i="11"/>
  <c r="K276" i="11" s="1"/>
  <c r="F276" i="11" l="1"/>
  <c r="I276" i="11" s="1"/>
  <c r="G277" i="11" l="1"/>
  <c r="E277" i="11"/>
  <c r="K277" i="11" s="1"/>
  <c r="F277" i="11" l="1"/>
  <c r="I277" i="11" s="1"/>
  <c r="G278" i="11" l="1"/>
  <c r="E278" i="11"/>
  <c r="K278" i="11" s="1"/>
  <c r="F278" i="11" l="1"/>
  <c r="I278" i="11" s="1"/>
  <c r="G279" i="11" l="1"/>
  <c r="E279" i="11"/>
  <c r="K279" i="11" s="1"/>
  <c r="F279" i="11" l="1"/>
  <c r="I279" i="11" s="1"/>
  <c r="G280" i="11" l="1"/>
  <c r="E280" i="11"/>
  <c r="K280" i="11" s="1"/>
  <c r="F280" i="11" l="1"/>
  <c r="I280" i="11" s="1"/>
  <c r="G281" i="11" l="1"/>
  <c r="E281" i="11"/>
  <c r="K281" i="11" s="1"/>
  <c r="F281" i="11" l="1"/>
  <c r="I281" i="11" s="1"/>
  <c r="G282" i="11" l="1"/>
  <c r="E282" i="11"/>
  <c r="K282" i="11" s="1"/>
  <c r="F282" i="11" l="1"/>
  <c r="I282" i="11" s="1"/>
  <c r="G283" i="11" l="1"/>
  <c r="E283" i="11"/>
  <c r="K283" i="11" s="1"/>
  <c r="F283" i="11" l="1"/>
  <c r="I283" i="11" s="1"/>
  <c r="G284" i="11" l="1"/>
  <c r="E284" i="11"/>
  <c r="K284" i="11" s="1"/>
  <c r="F284" i="11" l="1"/>
  <c r="I284" i="11" s="1"/>
  <c r="G285" i="11" l="1"/>
  <c r="E285" i="11"/>
  <c r="K285" i="11" s="1"/>
  <c r="F285" i="11" l="1"/>
  <c r="I285" i="11" s="1"/>
  <c r="G286" i="11" l="1"/>
  <c r="E286" i="11"/>
  <c r="K286" i="11" s="1"/>
  <c r="F286" i="11" l="1"/>
  <c r="I286" i="11" s="1"/>
  <c r="G287" i="11" l="1"/>
  <c r="E287" i="11"/>
  <c r="K287" i="11" s="1"/>
  <c r="F287" i="11" l="1"/>
  <c r="I287" i="11" s="1"/>
  <c r="G288" i="11" l="1"/>
  <c r="E288" i="11"/>
  <c r="K288" i="11" s="1"/>
  <c r="F288" i="11" l="1"/>
  <c r="I288" i="11" s="1"/>
  <c r="G289" i="11" l="1"/>
  <c r="E289" i="11"/>
  <c r="K289" i="11" s="1"/>
  <c r="F289" i="11" l="1"/>
  <c r="I289" i="11" s="1"/>
  <c r="G290" i="11" l="1"/>
  <c r="E290" i="11"/>
  <c r="K290" i="11" s="1"/>
  <c r="F290" i="11" l="1"/>
  <c r="I290" i="11" s="1"/>
  <c r="G291" i="11" l="1"/>
  <c r="E291" i="11"/>
  <c r="K291" i="11" s="1"/>
  <c r="F291" i="11" l="1"/>
  <c r="I291" i="11" s="1"/>
  <c r="G292" i="11" l="1"/>
  <c r="E292" i="11"/>
  <c r="K292" i="11" s="1"/>
  <c r="F292" i="11" l="1"/>
  <c r="I292" i="11" s="1"/>
  <c r="G293" i="11" l="1"/>
  <c r="E293" i="11"/>
  <c r="K293" i="11" s="1"/>
  <c r="F293" i="11" l="1"/>
  <c r="I293" i="11" s="1"/>
  <c r="G294" i="11" l="1"/>
  <c r="E294" i="11"/>
  <c r="K294" i="11" s="1"/>
  <c r="F294" i="11" l="1"/>
  <c r="I294" i="11" s="1"/>
  <c r="G295" i="11" l="1"/>
  <c r="E295" i="11"/>
  <c r="K295" i="11" s="1"/>
  <c r="F295" i="11" l="1"/>
  <c r="I295" i="11" s="1"/>
  <c r="G296" i="11" l="1"/>
  <c r="E296" i="11"/>
  <c r="K296" i="11" s="1"/>
  <c r="F296" i="11" l="1"/>
  <c r="I296" i="11" s="1"/>
  <c r="G297" i="11" l="1"/>
  <c r="E297" i="11"/>
  <c r="K297" i="11" s="1"/>
  <c r="F297" i="11" l="1"/>
  <c r="I297" i="11" s="1"/>
  <c r="G298" i="11" l="1"/>
  <c r="E298" i="11"/>
  <c r="K298" i="11" s="1"/>
  <c r="F298" i="11" l="1"/>
  <c r="I298" i="11" s="1"/>
  <c r="G299" i="11" l="1"/>
  <c r="E299" i="11"/>
  <c r="K299" i="11" s="1"/>
  <c r="F299" i="11" l="1"/>
  <c r="I299" i="11" s="1"/>
  <c r="G300" i="11" l="1"/>
  <c r="E300" i="11"/>
  <c r="K300" i="11" s="1"/>
  <c r="F300" i="11" l="1"/>
  <c r="I300" i="11" s="1"/>
  <c r="G301" i="11" l="1"/>
  <c r="E301" i="11"/>
  <c r="K301" i="11" s="1"/>
  <c r="F301" i="11" l="1"/>
  <c r="I301" i="11" s="1"/>
  <c r="G302" i="11" l="1"/>
  <c r="E302" i="11"/>
  <c r="K302" i="11" s="1"/>
  <c r="F302" i="11" l="1"/>
  <c r="I302" i="11" s="1"/>
  <c r="G303" i="11" l="1"/>
  <c r="E303" i="11"/>
  <c r="K303" i="11" s="1"/>
  <c r="F303" i="11" l="1"/>
  <c r="I303" i="11" s="1"/>
  <c r="G304" i="11" l="1"/>
  <c r="E304" i="11"/>
  <c r="K304" i="11" s="1"/>
  <c r="F304" i="11" l="1"/>
  <c r="I304" i="11" s="1"/>
  <c r="G305" i="11" l="1"/>
  <c r="E305" i="11"/>
  <c r="K305" i="11" s="1"/>
  <c r="F305" i="11" l="1"/>
  <c r="I305" i="11" s="1"/>
  <c r="G306" i="11" l="1"/>
  <c r="E306" i="11"/>
  <c r="K306" i="11" s="1"/>
  <c r="F306" i="11" l="1"/>
  <c r="I306" i="11" s="1"/>
  <c r="G307" i="11" l="1"/>
  <c r="E307" i="11"/>
  <c r="K307" i="11" s="1"/>
  <c r="F307" i="11" l="1"/>
  <c r="I307" i="11" s="1"/>
  <c r="G308" i="11" l="1"/>
  <c r="E308" i="11"/>
  <c r="K308" i="11" s="1"/>
  <c r="F308" i="11" l="1"/>
  <c r="I308" i="11" s="1"/>
  <c r="G309" i="11" l="1"/>
  <c r="E309" i="11"/>
  <c r="K309" i="11" s="1"/>
  <c r="F309" i="11" l="1"/>
  <c r="I309" i="11" s="1"/>
  <c r="G310" i="11" l="1"/>
  <c r="E310" i="11"/>
  <c r="K310" i="11" s="1"/>
  <c r="F310" i="11" l="1"/>
  <c r="I310" i="11" s="1"/>
  <c r="G311" i="11" l="1"/>
  <c r="E311" i="11"/>
  <c r="K311" i="11" s="1"/>
  <c r="F311" i="11" l="1"/>
  <c r="I311" i="11" s="1"/>
  <c r="G312" i="11" l="1"/>
  <c r="E312" i="11"/>
  <c r="K312" i="11" s="1"/>
  <c r="F312" i="11" l="1"/>
  <c r="I312" i="11" s="1"/>
  <c r="G313" i="11" l="1"/>
  <c r="E313" i="11"/>
  <c r="K313" i="11" s="1"/>
  <c r="F313" i="11" l="1"/>
  <c r="I313" i="11" s="1"/>
  <c r="G314" i="11" l="1"/>
  <c r="E314" i="11"/>
  <c r="K314" i="11" s="1"/>
  <c r="F314" i="11" l="1"/>
  <c r="I314" i="11" s="1"/>
  <c r="G315" i="11" l="1"/>
  <c r="E315" i="11"/>
  <c r="K315" i="11" s="1"/>
  <c r="F315" i="11" l="1"/>
  <c r="I315" i="11" s="1"/>
  <c r="G316" i="11" l="1"/>
  <c r="E316" i="11"/>
  <c r="K316" i="11" s="1"/>
  <c r="F316" i="11" l="1"/>
  <c r="I316" i="11" s="1"/>
  <c r="G317" i="11" l="1"/>
  <c r="E317" i="11"/>
  <c r="K317" i="11" s="1"/>
  <c r="F317" i="11" l="1"/>
  <c r="I317" i="11" s="1"/>
  <c r="G318" i="11" l="1"/>
  <c r="E318" i="11"/>
  <c r="K318" i="11" s="1"/>
  <c r="F318" i="11" l="1"/>
  <c r="I318" i="11" s="1"/>
  <c r="G319" i="11" l="1"/>
  <c r="E319" i="11"/>
  <c r="K319" i="11" s="1"/>
  <c r="F319" i="11" l="1"/>
  <c r="I319" i="11" s="1"/>
  <c r="G320" i="11" l="1"/>
  <c r="E320" i="11"/>
  <c r="K320" i="11" s="1"/>
  <c r="F320" i="11" l="1"/>
  <c r="I320" i="11" s="1"/>
  <c r="G321" i="11" l="1"/>
  <c r="E321" i="11"/>
  <c r="K321" i="11" s="1"/>
  <c r="F321" i="11" l="1"/>
  <c r="I321" i="11" s="1"/>
  <c r="G322" i="11" l="1"/>
  <c r="E322" i="11"/>
  <c r="K322" i="11" s="1"/>
  <c r="F322" i="11" l="1"/>
  <c r="I322" i="11" s="1"/>
  <c r="G323" i="11" l="1"/>
  <c r="E323" i="11"/>
  <c r="K323" i="11" s="1"/>
  <c r="F323" i="11" l="1"/>
  <c r="I323" i="11" s="1"/>
  <c r="G324" i="11" l="1"/>
  <c r="E324" i="11"/>
  <c r="K324" i="11" s="1"/>
  <c r="F324" i="11" l="1"/>
  <c r="I324" i="11" s="1"/>
  <c r="G325" i="11" l="1"/>
  <c r="E325" i="11"/>
  <c r="K325" i="11" s="1"/>
  <c r="F325" i="11" l="1"/>
  <c r="I325" i="11" s="1"/>
  <c r="G326" i="11" l="1"/>
  <c r="E326" i="11"/>
  <c r="K326" i="11" s="1"/>
  <c r="F326" i="11" l="1"/>
  <c r="I326" i="11" s="1"/>
  <c r="G327" i="11" l="1"/>
  <c r="E327" i="11"/>
  <c r="K327" i="11" s="1"/>
  <c r="F327" i="11" l="1"/>
  <c r="I327" i="11" s="1"/>
  <c r="G328" i="11" l="1"/>
  <c r="E328" i="11"/>
  <c r="K328" i="11" s="1"/>
  <c r="F328" i="11" l="1"/>
  <c r="I328" i="11" s="1"/>
  <c r="G329" i="11" l="1"/>
  <c r="E329" i="11"/>
  <c r="K329" i="11" s="1"/>
  <c r="F329" i="11" l="1"/>
  <c r="I329" i="11" s="1"/>
  <c r="G330" i="11" l="1"/>
  <c r="E330" i="11"/>
  <c r="K330" i="11" s="1"/>
  <c r="F330" i="11" l="1"/>
  <c r="I330" i="11" s="1"/>
  <c r="G331" i="11" l="1"/>
  <c r="E331" i="11"/>
  <c r="K331" i="11" s="1"/>
  <c r="F331" i="11" l="1"/>
  <c r="I331" i="11" s="1"/>
  <c r="G332" i="11" l="1"/>
  <c r="E332" i="11"/>
  <c r="K332" i="11" s="1"/>
  <c r="F332" i="11" l="1"/>
  <c r="I332" i="11" s="1"/>
  <c r="G333" i="11" l="1"/>
  <c r="E333" i="11"/>
  <c r="K333" i="11" s="1"/>
  <c r="F333" i="11" l="1"/>
  <c r="I333" i="11" s="1"/>
  <c r="G334" i="11" l="1"/>
  <c r="E334" i="11"/>
  <c r="K334" i="11" s="1"/>
  <c r="F334" i="11" l="1"/>
  <c r="I334" i="11" s="1"/>
  <c r="G335" i="11" l="1"/>
  <c r="E335" i="11"/>
  <c r="K335" i="11" s="1"/>
  <c r="F335" i="11" l="1"/>
  <c r="I335" i="11" s="1"/>
  <c r="G336" i="11" l="1"/>
  <c r="E336" i="11"/>
  <c r="K336" i="11" s="1"/>
  <c r="F336" i="11" l="1"/>
  <c r="I336" i="11" s="1"/>
  <c r="G337" i="11" l="1"/>
  <c r="E337" i="11"/>
  <c r="K337" i="11" s="1"/>
  <c r="F337" i="11" l="1"/>
  <c r="I337" i="11" s="1"/>
  <c r="G338" i="11" l="1"/>
  <c r="E338" i="11"/>
  <c r="K338" i="11" s="1"/>
  <c r="F338" i="11" l="1"/>
  <c r="I338" i="11" s="1"/>
  <c r="G339" i="11" l="1"/>
  <c r="E339" i="11"/>
  <c r="K339" i="11" s="1"/>
  <c r="F339" i="11" l="1"/>
  <c r="I339" i="11" s="1"/>
  <c r="G340" i="11" l="1"/>
  <c r="E340" i="11"/>
  <c r="K340" i="11" s="1"/>
  <c r="F340" i="11" l="1"/>
  <c r="I340" i="11" s="1"/>
  <c r="G341" i="11" l="1"/>
  <c r="E341" i="11"/>
  <c r="K341" i="11" s="1"/>
  <c r="F341" i="11" l="1"/>
  <c r="I341" i="11" s="1"/>
  <c r="G342" i="11" l="1"/>
  <c r="E342" i="11"/>
  <c r="K342" i="11" s="1"/>
  <c r="F342" i="11" l="1"/>
  <c r="I342" i="11" s="1"/>
  <c r="G343" i="11" l="1"/>
  <c r="E343" i="11"/>
  <c r="K343" i="11" s="1"/>
  <c r="F343" i="11" l="1"/>
  <c r="I343" i="11" s="1"/>
  <c r="G344" i="11" l="1"/>
  <c r="E344" i="11"/>
  <c r="K344" i="11" s="1"/>
  <c r="F344" i="11" l="1"/>
  <c r="I344" i="11" s="1"/>
  <c r="G345" i="11" l="1"/>
  <c r="E345" i="11"/>
  <c r="K345" i="11" s="1"/>
  <c r="F345" i="11" l="1"/>
  <c r="I345" i="11" s="1"/>
  <c r="G346" i="11" l="1"/>
  <c r="E346" i="11"/>
  <c r="K346" i="11" s="1"/>
  <c r="F346" i="11" l="1"/>
  <c r="I346" i="11" s="1"/>
  <c r="G347" i="11" l="1"/>
  <c r="E347" i="11"/>
  <c r="K347" i="11" s="1"/>
  <c r="F347" i="11" l="1"/>
  <c r="I347" i="11" s="1"/>
  <c r="G348" i="11" l="1"/>
  <c r="E348" i="11"/>
  <c r="K348" i="11" s="1"/>
  <c r="F348" i="11" l="1"/>
  <c r="I348" i="11" s="1"/>
  <c r="G349" i="11" l="1"/>
  <c r="E349" i="11"/>
  <c r="K349" i="11" s="1"/>
  <c r="F349" i="11" l="1"/>
  <c r="I349" i="11" s="1"/>
  <c r="G350" i="11" l="1"/>
  <c r="E350" i="11"/>
  <c r="K350" i="11" s="1"/>
  <c r="F350" i="11" l="1"/>
  <c r="I350" i="11" s="1"/>
  <c r="G351" i="11" l="1"/>
  <c r="E351" i="11"/>
  <c r="K351" i="11" s="1"/>
  <c r="F351" i="11" l="1"/>
  <c r="I351" i="11" s="1"/>
  <c r="G352" i="11" l="1"/>
  <c r="E352" i="11"/>
  <c r="K352" i="11" s="1"/>
  <c r="F352" i="11" l="1"/>
  <c r="I352" i="11" s="1"/>
  <c r="G353" i="11" l="1"/>
  <c r="E353" i="11"/>
  <c r="K353" i="11" s="1"/>
  <c r="F353" i="11" l="1"/>
  <c r="I353" i="11" s="1"/>
  <c r="G354" i="11" l="1"/>
  <c r="E354" i="11"/>
  <c r="K354" i="11" s="1"/>
  <c r="F354" i="11" l="1"/>
  <c r="I354" i="11" s="1"/>
  <c r="G355" i="11" l="1"/>
  <c r="E355" i="11"/>
  <c r="K355" i="11" s="1"/>
  <c r="F355" i="11" l="1"/>
  <c r="I355" i="11" s="1"/>
  <c r="G356" i="11" l="1"/>
  <c r="E356" i="11"/>
  <c r="K356" i="11" s="1"/>
  <c r="F356" i="11" l="1"/>
  <c r="I356" i="11" s="1"/>
  <c r="G357" i="11" l="1"/>
  <c r="E357" i="11"/>
  <c r="K357" i="11" s="1"/>
  <c r="F357" i="11" l="1"/>
  <c r="I357" i="11" s="1"/>
  <c r="G358" i="11" l="1"/>
  <c r="E358" i="11"/>
  <c r="K358" i="11" s="1"/>
  <c r="F358" i="11" l="1"/>
  <c r="I358" i="11" s="1"/>
  <c r="G359" i="11" l="1"/>
  <c r="E359" i="11"/>
  <c r="K359" i="11" s="1"/>
  <c r="F359" i="11" l="1"/>
  <c r="I359" i="11" s="1"/>
  <c r="G360" i="11" l="1"/>
  <c r="E360" i="11"/>
  <c r="K360" i="11" s="1"/>
  <c r="F360" i="11" l="1"/>
  <c r="I360" i="11" s="1"/>
  <c r="G361" i="11" l="1"/>
  <c r="E361" i="11"/>
  <c r="K361" i="11" s="1"/>
  <c r="F361" i="11" l="1"/>
  <c r="I361" i="11" s="1"/>
  <c r="G362" i="11" l="1"/>
  <c r="E362" i="11"/>
  <c r="K362" i="11" s="1"/>
  <c r="F362" i="11" l="1"/>
  <c r="I362" i="11" s="1"/>
  <c r="G363" i="11" l="1"/>
  <c r="E363" i="11"/>
  <c r="K363" i="11" s="1"/>
  <c r="F363" i="11" l="1"/>
  <c r="I363" i="11" s="1"/>
  <c r="G364" i="11" l="1"/>
  <c r="E364" i="11"/>
  <c r="K364" i="11" s="1"/>
  <c r="F364" i="11" l="1"/>
  <c r="I364" i="11" s="1"/>
  <c r="G365" i="11" l="1"/>
  <c r="E365" i="11"/>
  <c r="K365" i="11" s="1"/>
  <c r="F365" i="11" l="1"/>
  <c r="I365" i="11" s="1"/>
  <c r="G366" i="11" l="1"/>
  <c r="E366" i="11"/>
  <c r="K366" i="11" s="1"/>
  <c r="F366" i="11" l="1"/>
  <c r="I366" i="11" s="1"/>
  <c r="G367" i="11" l="1"/>
  <c r="E367" i="11"/>
  <c r="K367" i="11" s="1"/>
  <c r="F367" i="11" l="1"/>
  <c r="I367" i="11" s="1"/>
  <c r="G368" i="11" l="1"/>
  <c r="E368" i="11"/>
  <c r="K368" i="11" s="1"/>
  <c r="F368" i="11" l="1"/>
  <c r="I368" i="11" s="1"/>
  <c r="G369" i="11" l="1"/>
  <c r="E369" i="11"/>
  <c r="K369" i="11" s="1"/>
  <c r="F369" i="11" l="1"/>
  <c r="I369" i="11" s="1"/>
  <c r="G370" i="11" l="1"/>
  <c r="E370" i="11"/>
  <c r="K370" i="11" s="1"/>
  <c r="F370" i="11" l="1"/>
  <c r="I370" i="11" s="1"/>
  <c r="G371" i="11" l="1"/>
  <c r="E371" i="11"/>
  <c r="K371" i="11" s="1"/>
  <c r="F371" i="11" l="1"/>
  <c r="I371" i="11" s="1"/>
  <c r="G372" i="11" l="1"/>
  <c r="E372" i="11"/>
  <c r="K372" i="11" s="1"/>
  <c r="F372" i="11" l="1"/>
  <c r="I372" i="11" s="1"/>
  <c r="G373" i="11" l="1"/>
  <c r="E373" i="11"/>
  <c r="K373" i="11" s="1"/>
  <c r="F373" i="11" l="1"/>
  <c r="I373" i="11" s="1"/>
  <c r="G374" i="11" l="1"/>
  <c r="E374" i="11"/>
  <c r="K374" i="11" s="1"/>
  <c r="F374" i="11" l="1"/>
  <c r="I374" i="11" s="1"/>
  <c r="G375" i="11" l="1"/>
  <c r="E375" i="11"/>
  <c r="K375" i="11" s="1"/>
  <c r="F375" i="11" l="1"/>
  <c r="I375" i="11" s="1"/>
  <c r="G376" i="11" l="1"/>
  <c r="E376" i="11"/>
  <c r="K376" i="11" s="1"/>
  <c r="F376" i="11" l="1"/>
  <c r="I376" i="11" s="1"/>
  <c r="G377" i="11" l="1"/>
  <c r="E377" i="11"/>
  <c r="K377" i="11" s="1"/>
  <c r="F377" i="11" l="1"/>
  <c r="I377" i="11" s="1"/>
  <c r="G378" i="11" l="1"/>
  <c r="E378" i="11"/>
  <c r="K378" i="11" s="1"/>
  <c r="F378" i="11" l="1"/>
  <c r="I378" i="11" s="1"/>
  <c r="G379" i="11" l="1"/>
  <c r="E379" i="11"/>
  <c r="K379" i="11" s="1"/>
  <c r="F379" i="11" l="1"/>
  <c r="I379" i="11" s="1"/>
  <c r="G380" i="11" l="1"/>
  <c r="E380" i="11"/>
  <c r="K380" i="11" s="1"/>
  <c r="F380" i="11" l="1"/>
  <c r="I380" i="11" s="1"/>
  <c r="G381" i="11" l="1"/>
  <c r="E381" i="11"/>
  <c r="K381" i="11" s="1"/>
  <c r="F381" i="11" l="1"/>
  <c r="I381" i="11" s="1"/>
  <c r="G382" i="11" l="1"/>
  <c r="E382" i="11"/>
  <c r="K382" i="11" s="1"/>
  <c r="F382" i="11" l="1"/>
  <c r="I382" i="11" s="1"/>
  <c r="G383" i="11" l="1"/>
  <c r="E383" i="11"/>
  <c r="K383" i="11" s="1"/>
  <c r="F383" i="11" l="1"/>
  <c r="I383" i="11" s="1"/>
  <c r="G384" i="11" l="1"/>
  <c r="E384" i="11"/>
  <c r="K384" i="11" s="1"/>
  <c r="F384" i="11" l="1"/>
  <c r="I384" i="11" s="1"/>
  <c r="G385" i="11" l="1"/>
  <c r="E385" i="11"/>
  <c r="K385" i="11" s="1"/>
  <c r="F385" i="11" l="1"/>
  <c r="I385" i="11" s="1"/>
  <c r="G386" i="11" l="1"/>
  <c r="E386" i="11"/>
  <c r="K386" i="11" s="1"/>
  <c r="F386" i="11" l="1"/>
  <c r="I386" i="11" s="1"/>
  <c r="G387" i="11" l="1"/>
  <c r="E387" i="11"/>
  <c r="K387" i="11" s="1"/>
  <c r="F387" i="11" l="1"/>
  <c r="I387" i="11" s="1"/>
  <c r="G388" i="11" l="1"/>
  <c r="E388" i="11"/>
  <c r="K388" i="11" s="1"/>
  <c r="F388" i="11" l="1"/>
  <c r="I388" i="11" s="1"/>
  <c r="G389" i="11" l="1"/>
  <c r="E389" i="11"/>
  <c r="K389" i="11" s="1"/>
  <c r="F389" i="11" l="1"/>
  <c r="I389" i="11" s="1"/>
  <c r="G390" i="11" l="1"/>
  <c r="E390" i="11"/>
  <c r="K390" i="11" s="1"/>
  <c r="F390" i="11" l="1"/>
  <c r="I390" i="11" s="1"/>
  <c r="G391" i="11" l="1"/>
  <c r="E391" i="11"/>
  <c r="K391" i="11" s="1"/>
  <c r="F391" i="11" l="1"/>
  <c r="I391" i="11" s="1"/>
  <c r="G392" i="11" l="1"/>
  <c r="E392" i="11"/>
  <c r="K392" i="11" s="1"/>
  <c r="F392" i="11" l="1"/>
  <c r="I392" i="11" s="1"/>
  <c r="G393" i="11" l="1"/>
  <c r="E393" i="11"/>
  <c r="K393" i="11" s="1"/>
  <c r="F393" i="11" l="1"/>
  <c r="I393" i="11" s="1"/>
  <c r="G394" i="11" l="1"/>
  <c r="E394" i="11"/>
  <c r="K394" i="11" s="1"/>
  <c r="F394" i="11" l="1"/>
  <c r="I394" i="11" s="1"/>
  <c r="G395" i="11" l="1"/>
  <c r="E395" i="11"/>
  <c r="K395" i="11" s="1"/>
  <c r="F395" i="11" l="1"/>
  <c r="I395" i="11" s="1"/>
  <c r="G396" i="11" l="1"/>
  <c r="E396" i="11"/>
  <c r="K396" i="11" s="1"/>
  <c r="F396" i="11" l="1"/>
  <c r="I396" i="11" s="1"/>
  <c r="G397" i="11" l="1"/>
  <c r="E397" i="11"/>
  <c r="K397" i="11" s="1"/>
  <c r="F397" i="11" l="1"/>
  <c r="I397" i="11" s="1"/>
  <c r="G398" i="11" l="1"/>
  <c r="E398" i="11"/>
  <c r="K398" i="11" s="1"/>
  <c r="F398" i="11" l="1"/>
  <c r="I398" i="11" s="1"/>
  <c r="G399" i="11" l="1"/>
  <c r="E399" i="11"/>
  <c r="K399" i="11" s="1"/>
  <c r="F399" i="11" l="1"/>
  <c r="I399" i="11" s="1"/>
  <c r="G400" i="11" l="1"/>
  <c r="E400" i="11"/>
  <c r="K400" i="11" s="1"/>
  <c r="F400" i="11" l="1"/>
  <c r="I400" i="11" s="1"/>
  <c r="G401" i="11" l="1"/>
  <c r="E401" i="11"/>
  <c r="K401" i="11" s="1"/>
  <c r="F401" i="11" l="1"/>
  <c r="I401" i="11" s="1"/>
  <c r="G402" i="11" l="1"/>
  <c r="E402" i="11"/>
  <c r="K402" i="11" s="1"/>
  <c r="F402" i="11" l="1"/>
  <c r="I402" i="11" s="1"/>
  <c r="G403" i="11" l="1"/>
  <c r="E403" i="11"/>
  <c r="K403" i="11" s="1"/>
  <c r="F403" i="11" l="1"/>
  <c r="I403" i="11" s="1"/>
  <c r="G404" i="11" l="1"/>
  <c r="E404" i="11"/>
  <c r="K404" i="11" s="1"/>
  <c r="F404" i="11" l="1"/>
  <c r="I404" i="11" s="1"/>
  <c r="G405" i="11" l="1"/>
  <c r="F405" i="11" s="1"/>
  <c r="I405" i="11" s="1"/>
  <c r="E405" i="11"/>
  <c r="K405" i="11" s="1"/>
  <c r="G406" i="11" l="1"/>
  <c r="F406" i="11" s="1"/>
  <c r="I406" i="11" s="1"/>
  <c r="E406" i="11"/>
  <c r="K406" i="11" s="1"/>
  <c r="G407" i="11" l="1"/>
  <c r="F407" i="11" s="1"/>
  <c r="I407" i="11" s="1"/>
  <c r="E407" i="11"/>
  <c r="K407" i="11" s="1"/>
  <c r="G408" i="11" l="1"/>
  <c r="F408" i="11" s="1"/>
  <c r="I408" i="11" s="1"/>
  <c r="E408" i="11"/>
  <c r="K408" i="11" s="1"/>
  <c r="G409" i="11" l="1"/>
  <c r="F409" i="11" s="1"/>
  <c r="I409" i="11" s="1"/>
  <c r="E409" i="11"/>
  <c r="K409" i="11" s="1"/>
  <c r="G410" i="11" l="1"/>
  <c r="F410" i="11" s="1"/>
  <c r="I410" i="11" s="1"/>
  <c r="E410" i="11"/>
  <c r="K410" i="11" s="1"/>
  <c r="G411" i="11" l="1"/>
  <c r="F411" i="11" s="1"/>
  <c r="I411" i="11" s="1"/>
  <c r="E411" i="11"/>
  <c r="K411" i="11" s="1"/>
  <c r="G412" i="11" l="1"/>
  <c r="F412" i="11" s="1"/>
  <c r="I412" i="11" s="1"/>
  <c r="E412" i="11"/>
  <c r="K412" i="11" s="1"/>
  <c r="G413" i="11" l="1"/>
  <c r="F413" i="11" s="1"/>
  <c r="I413" i="11" s="1"/>
  <c r="E413" i="11"/>
  <c r="K413" i="11" s="1"/>
  <c r="G414" i="11" l="1"/>
  <c r="F414" i="11" s="1"/>
  <c r="I414" i="11" s="1"/>
  <c r="E414" i="11"/>
  <c r="K414" i="11" s="1"/>
  <c r="G415" i="11" l="1"/>
  <c r="F415" i="11" s="1"/>
  <c r="I415" i="11" s="1"/>
  <c r="E415" i="11"/>
  <c r="K415" i="11" s="1"/>
  <c r="G416" i="11" l="1"/>
  <c r="F416" i="11" s="1"/>
  <c r="I416" i="11" s="1"/>
  <c r="E416" i="11"/>
  <c r="K416" i="11" s="1"/>
  <c r="G417" i="11" l="1"/>
  <c r="F417" i="11" s="1"/>
  <c r="I417" i="11" s="1"/>
  <c r="E417" i="11"/>
  <c r="K417" i="11" s="1"/>
  <c r="G418" i="11" l="1"/>
  <c r="F418" i="11" s="1"/>
  <c r="I418" i="11" s="1"/>
  <c r="E418" i="11"/>
  <c r="K418" i="11" s="1"/>
  <c r="G419" i="11" l="1"/>
  <c r="F419" i="11" s="1"/>
  <c r="I419" i="11" s="1"/>
  <c r="E419" i="11"/>
  <c r="K419" i="11" s="1"/>
  <c r="G420" i="11" l="1"/>
  <c r="F420" i="11" s="1"/>
  <c r="I420" i="11" s="1"/>
  <c r="E420" i="11"/>
  <c r="K420" i="11" s="1"/>
  <c r="G421" i="11" l="1"/>
  <c r="F421" i="11" s="1"/>
  <c r="I421" i="11" s="1"/>
  <c r="E421" i="11"/>
  <c r="K421" i="11" s="1"/>
  <c r="G422" i="11" l="1"/>
  <c r="F422" i="11" s="1"/>
  <c r="I422" i="11" s="1"/>
  <c r="E422" i="11"/>
  <c r="K422" i="11" s="1"/>
  <c r="G423" i="11" l="1"/>
  <c r="F423" i="11" s="1"/>
  <c r="I423" i="11" s="1"/>
  <c r="E423" i="11"/>
  <c r="K423" i="11" s="1"/>
  <c r="G424" i="11" l="1"/>
  <c r="F424" i="11" s="1"/>
  <c r="I424" i="11" s="1"/>
  <c r="E424" i="11"/>
  <c r="K424" i="11" s="1"/>
  <c r="G425" i="11" l="1"/>
  <c r="F425" i="11" s="1"/>
  <c r="I425" i="11" s="1"/>
  <c r="E425" i="11"/>
  <c r="K425" i="11" s="1"/>
  <c r="G426" i="11" l="1"/>
  <c r="F426" i="11" s="1"/>
  <c r="I426" i="11" s="1"/>
  <c r="E426" i="11"/>
  <c r="K426" i="11" s="1"/>
  <c r="G427" i="11" l="1"/>
  <c r="F427" i="11" s="1"/>
  <c r="I427" i="11" s="1"/>
  <c r="E427" i="11"/>
  <c r="K427" i="11" s="1"/>
  <c r="G428" i="11" l="1"/>
  <c r="F428" i="11" s="1"/>
  <c r="I428" i="11" s="1"/>
  <c r="E428" i="11"/>
  <c r="K428" i="11" s="1"/>
  <c r="G429" i="11" l="1"/>
  <c r="F429" i="11" s="1"/>
  <c r="I429" i="11" s="1"/>
  <c r="E429" i="11"/>
  <c r="K429" i="11" s="1"/>
  <c r="G430" i="11" l="1"/>
  <c r="F430" i="11" s="1"/>
  <c r="I430" i="11" s="1"/>
  <c r="E430" i="11"/>
  <c r="K430" i="11" s="1"/>
  <c r="G431" i="11" l="1"/>
  <c r="F431" i="11" s="1"/>
  <c r="I431" i="11" s="1"/>
  <c r="E431" i="11"/>
  <c r="K431" i="11" s="1"/>
  <c r="E432" i="11" l="1"/>
  <c r="K432" i="11" s="1"/>
  <c r="G432" i="11"/>
  <c r="F432" i="11" l="1"/>
  <c r="I432" i="11" s="1"/>
  <c r="G433" i="11" l="1"/>
  <c r="F433" i="11" s="1"/>
  <c r="I433" i="11" s="1"/>
  <c r="E433" i="11"/>
  <c r="K433" i="11" s="1"/>
  <c r="G434" i="11" l="1"/>
  <c r="F434" i="11" s="1"/>
  <c r="I434" i="11" s="1"/>
  <c r="E434" i="11"/>
  <c r="K434" i="11" s="1"/>
  <c r="G435" i="11" l="1"/>
  <c r="F435" i="11" s="1"/>
  <c r="I435" i="11" s="1"/>
  <c r="E435" i="11"/>
  <c r="K435" i="11" s="1"/>
  <c r="G436" i="11" l="1"/>
  <c r="F436" i="11" s="1"/>
  <c r="I436" i="11" s="1"/>
  <c r="E436" i="11"/>
  <c r="K436" i="11" s="1"/>
  <c r="G437" i="11" l="1"/>
  <c r="F437" i="11" s="1"/>
  <c r="I437" i="11" s="1"/>
  <c r="E437" i="11"/>
  <c r="K437" i="11" s="1"/>
  <c r="G438" i="11" l="1"/>
  <c r="F438" i="11" s="1"/>
  <c r="I438" i="11" s="1"/>
  <c r="E438" i="11"/>
  <c r="K438" i="11" s="1"/>
  <c r="G439" i="11" l="1"/>
  <c r="F439" i="11" s="1"/>
  <c r="I439" i="11" s="1"/>
  <c r="E439" i="11"/>
  <c r="K439" i="11" s="1"/>
  <c r="G440" i="11" l="1"/>
  <c r="F440" i="11" s="1"/>
  <c r="I440" i="11" s="1"/>
  <c r="E440" i="11"/>
  <c r="K440" i="11" s="1"/>
  <c r="G441" i="11" l="1"/>
  <c r="F441" i="11" s="1"/>
  <c r="I441" i="11" s="1"/>
  <c r="E441" i="11"/>
  <c r="K441" i="11" s="1"/>
  <c r="G442" i="11" l="1"/>
  <c r="F442" i="11" s="1"/>
  <c r="I442" i="11" s="1"/>
  <c r="E442" i="11"/>
  <c r="K442" i="11" s="1"/>
  <c r="G443" i="11" l="1"/>
  <c r="E443" i="11"/>
  <c r="K443" i="11" s="1"/>
  <c r="F443" i="11" l="1"/>
  <c r="I443" i="11" s="1"/>
  <c r="G444" i="11" s="1"/>
  <c r="E444" i="11" l="1"/>
  <c r="K444" i="11" s="1"/>
  <c r="F444" i="11" l="1"/>
  <c r="I444" i="11" s="1"/>
  <c r="G445" i="11" l="1"/>
  <c r="E445" i="11"/>
  <c r="K445" i="11" s="1"/>
  <c r="F445" i="11" l="1"/>
  <c r="I445" i="11" s="1"/>
  <c r="G446" i="11" l="1"/>
  <c r="F446" i="11" s="1"/>
  <c r="I446" i="11" s="1"/>
  <c r="E446" i="11"/>
  <c r="K446" i="11" s="1"/>
  <c r="G447" i="11" l="1"/>
  <c r="F447" i="11" s="1"/>
  <c r="I447" i="11" s="1"/>
  <c r="E447" i="11"/>
  <c r="K447" i="11" s="1"/>
  <c r="G448" i="11" l="1"/>
  <c r="F448" i="11" s="1"/>
  <c r="I448" i="11" s="1"/>
  <c r="E448" i="11"/>
  <c r="K448" i="11" s="1"/>
  <c r="G449" i="11" l="1"/>
  <c r="F449" i="11" s="1"/>
  <c r="I449" i="11" s="1"/>
  <c r="E449" i="11"/>
  <c r="K449" i="11" s="1"/>
  <c r="G450" i="11" l="1"/>
  <c r="F450" i="11" s="1"/>
  <c r="I450" i="11" s="1"/>
  <c r="E450" i="11"/>
  <c r="K450" i="11" s="1"/>
  <c r="G451" i="11" l="1"/>
  <c r="F451" i="11" s="1"/>
  <c r="I451" i="11" s="1"/>
  <c r="E451" i="11"/>
  <c r="K451" i="11" s="1"/>
  <c r="G452" i="11" l="1"/>
  <c r="F452" i="11" s="1"/>
  <c r="I452" i="11" s="1"/>
  <c r="E452" i="11"/>
  <c r="K452" i="11" s="1"/>
  <c r="G453" i="11" l="1"/>
  <c r="F453" i="11" s="1"/>
  <c r="I453" i="11" s="1"/>
  <c r="E453" i="11"/>
  <c r="K453" i="11" s="1"/>
  <c r="G454" i="11" l="1"/>
  <c r="F454" i="11" s="1"/>
  <c r="I454" i="11" s="1"/>
  <c r="E454" i="11"/>
  <c r="K454" i="11" s="1"/>
  <c r="G455" i="11" l="1"/>
  <c r="F455" i="11" s="1"/>
  <c r="I455" i="11" s="1"/>
  <c r="E455" i="11"/>
  <c r="K455" i="11" s="1"/>
  <c r="G456" i="11" l="1"/>
  <c r="F456" i="11" s="1"/>
  <c r="I456" i="11" s="1"/>
  <c r="E456" i="11"/>
  <c r="K456" i="11" s="1"/>
  <c r="G457" i="11" l="1"/>
  <c r="F457" i="11" s="1"/>
  <c r="I457" i="11" s="1"/>
  <c r="E457" i="11"/>
  <c r="K457" i="11" s="1"/>
  <c r="G458" i="11" l="1"/>
  <c r="F458" i="11" s="1"/>
  <c r="I458" i="11" s="1"/>
  <c r="E458" i="11"/>
  <c r="K458" i="11" s="1"/>
  <c r="G459" i="11" l="1"/>
  <c r="F459" i="11" s="1"/>
  <c r="I459" i="11" s="1"/>
  <c r="E459" i="11"/>
  <c r="K459" i="11" s="1"/>
  <c r="G460" i="11" l="1"/>
  <c r="F460" i="11" s="1"/>
  <c r="I460" i="11" s="1"/>
  <c r="E460" i="11"/>
  <c r="K460" i="11" s="1"/>
  <c r="G461" i="11" l="1"/>
  <c r="F461" i="11" s="1"/>
  <c r="I461" i="11" s="1"/>
  <c r="E461" i="11"/>
  <c r="K461" i="11" s="1"/>
  <c r="G462" i="11" l="1"/>
  <c r="F462" i="11" s="1"/>
  <c r="I462" i="11" s="1"/>
  <c r="E462" i="11"/>
  <c r="K462" i="11" s="1"/>
  <c r="G463" i="11" l="1"/>
  <c r="F463" i="11" s="1"/>
  <c r="I463" i="11" s="1"/>
  <c r="E463" i="11"/>
  <c r="K463" i="11" s="1"/>
  <c r="G464" i="11" l="1"/>
  <c r="E464" i="11"/>
  <c r="K464" i="11" s="1"/>
  <c r="F464" i="11" l="1"/>
  <c r="I464" i="11" s="1"/>
  <c r="G465" i="11" l="1"/>
  <c r="F465" i="11" s="1"/>
  <c r="I465" i="11" s="1"/>
  <c r="E465" i="11"/>
  <c r="K465" i="11" s="1"/>
  <c r="G466" i="11" l="1"/>
  <c r="F466" i="11" s="1"/>
  <c r="I466" i="11" s="1"/>
  <c r="E466" i="11"/>
  <c r="K466" i="11" s="1"/>
  <c r="G467" i="11" l="1"/>
  <c r="E467" i="11"/>
  <c r="K467" i="11" s="1"/>
  <c r="F467" i="11" l="1"/>
  <c r="I467" i="11" s="1"/>
  <c r="G468" i="11" l="1"/>
  <c r="F468" i="11" s="1"/>
  <c r="I468" i="11" s="1"/>
  <c r="E468" i="11"/>
  <c r="K468" i="11" s="1"/>
  <c r="G469" i="11" l="1"/>
  <c r="F469" i="11" s="1"/>
  <c r="I469" i="11" s="1"/>
  <c r="E469" i="11"/>
  <c r="K469" i="11" s="1"/>
  <c r="G470" i="11" l="1"/>
  <c r="F470" i="11" s="1"/>
  <c r="I470" i="11" s="1"/>
  <c r="E470" i="11"/>
  <c r="K470" i="11" s="1"/>
  <c r="G471" i="11" l="1"/>
  <c r="F471" i="11" s="1"/>
  <c r="I471" i="11" s="1"/>
  <c r="E471" i="11"/>
  <c r="K471" i="11" s="1"/>
  <c r="G472" i="11" l="1"/>
  <c r="F472" i="11" s="1"/>
  <c r="I472" i="11" s="1"/>
  <c r="E472" i="11"/>
  <c r="K472" i="11" s="1"/>
  <c r="G473" i="11" l="1"/>
  <c r="F473" i="11" s="1"/>
  <c r="I473" i="11" s="1"/>
  <c r="E473" i="11"/>
  <c r="K473" i="11" s="1"/>
  <c r="G474" i="11" l="1"/>
  <c r="F474" i="11" s="1"/>
  <c r="I474" i="11" s="1"/>
  <c r="E474" i="11"/>
  <c r="K474" i="11" s="1"/>
  <c r="G475" i="11" l="1"/>
  <c r="F475" i="11" s="1"/>
  <c r="I475" i="11" s="1"/>
  <c r="E475" i="11"/>
  <c r="K475" i="11" s="1"/>
  <c r="G476" i="11" l="1"/>
  <c r="E476" i="11"/>
  <c r="K476" i="11" s="1"/>
  <c r="F476" i="11" l="1"/>
  <c r="I476" i="11" s="1"/>
  <c r="G477" i="11" l="1"/>
  <c r="F477" i="11" s="1"/>
  <c r="I477" i="11" s="1"/>
  <c r="G478" i="11" s="1"/>
  <c r="E477" i="11"/>
  <c r="K477" i="11" s="1"/>
  <c r="E478" i="11"/>
  <c r="K478" i="11" s="1"/>
  <c r="F478" i="11" l="1"/>
  <c r="I478" i="11" s="1"/>
  <c r="G479" i="11" s="1"/>
  <c r="E479" i="11" l="1"/>
  <c r="K479" i="11" s="1"/>
  <c r="F479" i="11" l="1"/>
  <c r="I479" i="11" s="1"/>
  <c r="G480" i="11" s="1"/>
  <c r="E480" i="11" l="1"/>
  <c r="K480" i="11" s="1"/>
  <c r="F480" i="11" l="1"/>
  <c r="I480" i="11" s="1"/>
  <c r="G481" i="11" s="1"/>
  <c r="E481" i="11" l="1"/>
  <c r="K481" i="11" s="1"/>
  <c r="F481" i="11" l="1"/>
  <c r="I481" i="11" s="1"/>
  <c r="G482" i="11" s="1"/>
  <c r="E482" i="11" l="1"/>
  <c r="K482" i="11" s="1"/>
  <c r="F482" i="11" l="1"/>
  <c r="I482" i="11" s="1"/>
  <c r="G483" i="11" s="1"/>
  <c r="E483" i="11" l="1"/>
  <c r="K483" i="11" s="1"/>
  <c r="F483" i="11" l="1"/>
  <c r="I483" i="11" s="1"/>
  <c r="G484" i="11" s="1"/>
  <c r="E484" i="11" l="1"/>
  <c r="K484" i="11" s="1"/>
  <c r="F484" i="11" l="1"/>
  <c r="I484" i="11" s="1"/>
  <c r="G485" i="11" s="1"/>
  <c r="E485" i="11" l="1"/>
  <c r="K485" i="11" s="1"/>
  <c r="F485" i="11" l="1"/>
  <c r="I485" i="11" s="1"/>
  <c r="G486" i="11" s="1"/>
  <c r="E486" i="11" l="1"/>
  <c r="K486" i="11" l="1"/>
  <c r="F486" i="11"/>
  <c r="I486" i="11" s="1"/>
  <c r="G487" i="11" s="1"/>
  <c r="E487" i="11" l="1"/>
  <c r="K487" i="11" s="1"/>
  <c r="F487" i="11" l="1"/>
  <c r="I487" i="11" s="1"/>
  <c r="G488" i="11" s="1"/>
  <c r="E488" i="11" l="1"/>
  <c r="K488" i="11" s="1"/>
  <c r="F488" i="11" l="1"/>
  <c r="I488" i="11" s="1"/>
  <c r="G489" i="11" s="1"/>
  <c r="E489" i="11" l="1"/>
  <c r="K489" i="11" s="1"/>
  <c r="F489" i="11" l="1"/>
  <c r="I489" i="11" s="1"/>
  <c r="G490" i="11" s="1"/>
  <c r="F490" i="11" l="1"/>
  <c r="I490" i="11" s="1"/>
  <c r="G491" i="11" s="1"/>
  <c r="E490" i="11"/>
  <c r="K490" i="11" s="1"/>
  <c r="E491" i="11" l="1"/>
  <c r="K491" i="11" s="1"/>
  <c r="F491" i="11" l="1"/>
  <c r="I491" i="11" s="1"/>
  <c r="G492" i="11" s="1"/>
  <c r="E492" i="11" l="1"/>
  <c r="K492" i="11" s="1"/>
  <c r="F492" i="11" l="1"/>
  <c r="I492" i="11" s="1"/>
  <c r="G493" i="11" s="1"/>
  <c r="E493" i="11" l="1"/>
  <c r="K493" i="11" s="1"/>
  <c r="F493" i="11" l="1"/>
  <c r="I493" i="11" s="1"/>
  <c r="G494" i="11" s="1"/>
  <c r="E494" i="11" l="1"/>
  <c r="K494" i="11" s="1"/>
  <c r="F494" i="11" l="1"/>
  <c r="I494" i="11" s="1"/>
  <c r="G495" i="11" s="1"/>
  <c r="E495" i="11" l="1"/>
  <c r="K495" i="11" s="1"/>
  <c r="F495" i="11" l="1"/>
  <c r="I495" i="11" s="1"/>
  <c r="G496" i="11" s="1"/>
  <c r="F496" i="11" l="1"/>
  <c r="E496" i="11"/>
  <c r="D11" i="11"/>
  <c r="C11" i="11"/>
  <c r="I496" i="11"/>
  <c r="K496" i="11" l="1"/>
  <c r="D12" i="11" s="1"/>
  <c r="D13" i="11" s="1"/>
  <c r="C12" i="11"/>
  <c r="C13" i="11" s="1"/>
  <c r="F18" i="12"/>
  <c r="I18" i="12"/>
  <c r="G19" i="12" l="1"/>
  <c r="F19" i="12" s="1"/>
  <c r="E19" i="12"/>
  <c r="I19" i="12"/>
  <c r="K19" i="12" l="1"/>
  <c r="G20" i="12"/>
  <c r="E20" i="12"/>
  <c r="K20" i="12" s="1"/>
  <c r="F20" i="12" l="1"/>
  <c r="I20" i="12" l="1"/>
  <c r="G21" i="12" l="1"/>
  <c r="F21" i="12" s="1"/>
  <c r="E21" i="12"/>
  <c r="I21" i="12"/>
  <c r="G22" i="12" l="1"/>
  <c r="F22" i="12" s="1"/>
  <c r="E22" i="12"/>
  <c r="K22" i="12" s="1"/>
  <c r="I22" i="12"/>
  <c r="K21" i="12"/>
  <c r="G23" i="12" l="1"/>
  <c r="E23" i="12"/>
  <c r="F23" i="12" l="1"/>
  <c r="K23" i="12"/>
  <c r="I23" i="12" l="1"/>
  <c r="G24" i="12" l="1"/>
  <c r="F24" i="12" s="1"/>
  <c r="I24" i="12" s="1"/>
  <c r="E24" i="12"/>
  <c r="G25" i="12" l="1"/>
  <c r="F25" i="12" s="1"/>
  <c r="E25" i="12"/>
  <c r="K25" i="12" s="1"/>
  <c r="I25" i="12"/>
  <c r="K24" i="12"/>
  <c r="G26" i="12" l="1"/>
  <c r="F26" i="12" s="1"/>
  <c r="I26" i="12" s="1"/>
  <c r="E26" i="12"/>
  <c r="K26" i="12" s="1"/>
  <c r="G27" i="12" l="1"/>
  <c r="F27" i="12" s="1"/>
  <c r="I27" i="12" s="1"/>
  <c r="E27" i="12"/>
  <c r="K27" i="12" s="1"/>
  <c r="G28" i="12" l="1"/>
  <c r="F28" i="12" s="1"/>
  <c r="I28" i="12" s="1"/>
  <c r="E28" i="12"/>
  <c r="K28" i="12" s="1"/>
  <c r="G29" i="12" l="1"/>
  <c r="F29" i="12" s="1"/>
  <c r="I29" i="12" s="1"/>
  <c r="E29" i="12"/>
  <c r="K29" i="12" s="1"/>
  <c r="G30" i="12" l="1"/>
  <c r="F30" i="12" s="1"/>
  <c r="E30" i="12"/>
  <c r="K30" i="12" s="1"/>
  <c r="I30" i="12"/>
  <c r="G31" i="12" l="1"/>
  <c r="F31" i="12" s="1"/>
  <c r="I31" i="12" s="1"/>
  <c r="E31" i="12"/>
  <c r="K31" i="12" s="1"/>
  <c r="G32" i="12" l="1"/>
  <c r="F32" i="12" s="1"/>
  <c r="I32" i="12" s="1"/>
  <c r="E32" i="12"/>
  <c r="K32" i="12" s="1"/>
  <c r="G33" i="12" l="1"/>
  <c r="F33" i="12" s="1"/>
  <c r="I33" i="12" s="1"/>
  <c r="E33" i="12"/>
  <c r="K33" i="12" s="1"/>
  <c r="G34" i="12" l="1"/>
  <c r="F34" i="12" s="1"/>
  <c r="E34" i="12"/>
  <c r="K34" i="12" s="1"/>
  <c r="I34" i="12"/>
  <c r="G35" i="12" l="1"/>
  <c r="F35" i="12" s="1"/>
  <c r="I35" i="12" s="1"/>
  <c r="E35" i="12"/>
  <c r="K35" i="12" s="1"/>
  <c r="G36" i="12" l="1"/>
  <c r="F36" i="12" s="1"/>
  <c r="E36" i="12"/>
  <c r="K36" i="12" s="1"/>
  <c r="I36" i="12"/>
  <c r="G37" i="12" l="1"/>
  <c r="E37" i="12"/>
  <c r="K37" i="12" s="1"/>
  <c r="F37" i="12" l="1"/>
  <c r="I37" i="12" s="1"/>
  <c r="G38" i="12" l="1"/>
  <c r="F38" i="12" s="1"/>
  <c r="E38" i="12"/>
  <c r="K38" i="12" s="1"/>
  <c r="I38" i="12"/>
  <c r="G39" i="12" l="1"/>
  <c r="F39" i="12" s="1"/>
  <c r="I39" i="12" s="1"/>
  <c r="E39" i="12"/>
  <c r="K39" i="12" s="1"/>
  <c r="G40" i="12" l="1"/>
  <c r="F40" i="12" s="1"/>
  <c r="I40" i="12" s="1"/>
  <c r="E40" i="12"/>
  <c r="K40" i="12" s="1"/>
  <c r="G41" i="12" l="1"/>
  <c r="F41" i="12" s="1"/>
  <c r="E41" i="12"/>
  <c r="K41" i="12" s="1"/>
  <c r="I41" i="12"/>
  <c r="G42" i="12" l="1"/>
  <c r="F42" i="12" s="1"/>
  <c r="E42" i="12"/>
  <c r="K42" i="12" s="1"/>
  <c r="I42" i="12"/>
  <c r="G43" i="12" l="1"/>
  <c r="F43" i="12" s="1"/>
  <c r="I43" i="12" s="1"/>
  <c r="E43" i="12"/>
  <c r="K43" i="12" s="1"/>
  <c r="G44" i="12" l="1"/>
  <c r="F44" i="12" s="1"/>
  <c r="I44" i="12" s="1"/>
  <c r="E44" i="12"/>
  <c r="K44" i="12" s="1"/>
  <c r="G45" i="12" l="1"/>
  <c r="F45" i="12" s="1"/>
  <c r="I45" i="12" s="1"/>
  <c r="E45" i="12"/>
  <c r="K45" i="12" s="1"/>
  <c r="G46" i="12" l="1"/>
  <c r="F46" i="12" s="1"/>
  <c r="I46" i="12" s="1"/>
  <c r="E46" i="12"/>
  <c r="K46" i="12" s="1"/>
  <c r="G47" i="12" l="1"/>
  <c r="F47" i="12" s="1"/>
  <c r="I47" i="12" s="1"/>
  <c r="E47" i="12"/>
  <c r="K47" i="12" s="1"/>
  <c r="G48" i="12" l="1"/>
  <c r="F48" i="12" s="1"/>
  <c r="I48" i="12" s="1"/>
  <c r="E48" i="12"/>
  <c r="K48" i="12" s="1"/>
  <c r="G49" i="12" l="1"/>
  <c r="F49" i="12" s="1"/>
  <c r="I49" i="12" s="1"/>
  <c r="E49" i="12"/>
  <c r="K49" i="12" s="1"/>
  <c r="G50" i="12" l="1"/>
  <c r="F50" i="12" s="1"/>
  <c r="I50" i="12" s="1"/>
  <c r="E50" i="12"/>
  <c r="K50" i="12" s="1"/>
  <c r="G51" i="12" l="1"/>
  <c r="F51" i="12" s="1"/>
  <c r="E51" i="12"/>
  <c r="K51" i="12" s="1"/>
  <c r="I51" i="12"/>
  <c r="G52" i="12" l="1"/>
  <c r="F52" i="12" s="1"/>
  <c r="I52" i="12" s="1"/>
  <c r="E52" i="12"/>
  <c r="K52" i="12" s="1"/>
  <c r="G53" i="12" l="1"/>
  <c r="F53" i="12" s="1"/>
  <c r="I53" i="12" s="1"/>
  <c r="E53" i="12"/>
  <c r="K53" i="12" s="1"/>
  <c r="G54" i="12" l="1"/>
  <c r="F54" i="12" s="1"/>
  <c r="I54" i="12" s="1"/>
  <c r="E54" i="12"/>
  <c r="K54" i="12" s="1"/>
  <c r="G55" i="12" l="1"/>
  <c r="F55" i="12" s="1"/>
  <c r="I55" i="12" s="1"/>
  <c r="E55" i="12"/>
  <c r="K55" i="12" s="1"/>
  <c r="G56" i="12" l="1"/>
  <c r="F56" i="12" s="1"/>
  <c r="I56" i="12" s="1"/>
  <c r="E56" i="12"/>
  <c r="K56" i="12" s="1"/>
  <c r="G57" i="12" l="1"/>
  <c r="F57" i="12" s="1"/>
  <c r="I57" i="12" s="1"/>
  <c r="E57" i="12"/>
  <c r="K57" i="12" s="1"/>
  <c r="G58" i="12" l="1"/>
  <c r="F58" i="12" s="1"/>
  <c r="I58" i="12" s="1"/>
  <c r="E58" i="12"/>
  <c r="K58" i="12" s="1"/>
  <c r="G59" i="12" l="1"/>
  <c r="F59" i="12" s="1"/>
  <c r="I59" i="12" s="1"/>
  <c r="E59" i="12"/>
  <c r="K59" i="12" s="1"/>
  <c r="G60" i="12" l="1"/>
  <c r="F60" i="12" s="1"/>
  <c r="E60" i="12"/>
  <c r="K60" i="12" s="1"/>
  <c r="I60" i="12"/>
  <c r="G61" i="12" l="1"/>
  <c r="F61" i="12" s="1"/>
  <c r="I61" i="12" s="1"/>
  <c r="E61" i="12"/>
  <c r="K61" i="12" s="1"/>
  <c r="G62" i="12" l="1"/>
  <c r="F62" i="12" s="1"/>
  <c r="E62" i="12"/>
  <c r="K62" i="12" s="1"/>
  <c r="I62" i="12"/>
  <c r="G63" i="12" l="1"/>
  <c r="F63" i="12" s="1"/>
  <c r="I63" i="12" s="1"/>
  <c r="E63" i="12"/>
  <c r="K63" i="12" s="1"/>
  <c r="G64" i="12" l="1"/>
  <c r="F64" i="12" s="1"/>
  <c r="I64" i="12" s="1"/>
  <c r="E64" i="12"/>
  <c r="K64" i="12" s="1"/>
  <c r="G65" i="12" l="1"/>
  <c r="F65" i="12" s="1"/>
  <c r="I65" i="12" s="1"/>
  <c r="E65" i="12"/>
  <c r="K65" i="12" s="1"/>
  <c r="G66" i="12" l="1"/>
  <c r="F66" i="12" s="1"/>
  <c r="E66" i="12"/>
  <c r="K66" i="12" s="1"/>
  <c r="I66" i="12"/>
  <c r="G67" i="12" l="1"/>
  <c r="F67" i="12" s="1"/>
  <c r="I67" i="12" s="1"/>
  <c r="E67" i="12"/>
  <c r="K67" i="12" s="1"/>
  <c r="G68" i="12" l="1"/>
  <c r="F68" i="12" s="1"/>
  <c r="I68" i="12" s="1"/>
  <c r="E68" i="12"/>
  <c r="K68" i="12" s="1"/>
  <c r="G69" i="12" l="1"/>
  <c r="F69" i="12" s="1"/>
  <c r="I69" i="12" s="1"/>
  <c r="E69" i="12"/>
  <c r="K69" i="12" s="1"/>
  <c r="G70" i="12" l="1"/>
  <c r="F70" i="12" s="1"/>
  <c r="I70" i="12" s="1"/>
  <c r="E70" i="12"/>
  <c r="K70" i="12" s="1"/>
  <c r="G71" i="12" l="1"/>
  <c r="F71" i="12" s="1"/>
  <c r="I71" i="12" s="1"/>
  <c r="E71" i="12"/>
  <c r="K71" i="12" s="1"/>
  <c r="G72" i="12" l="1"/>
  <c r="F72" i="12" s="1"/>
  <c r="I72" i="12" s="1"/>
  <c r="E72" i="12"/>
  <c r="K72" i="12" s="1"/>
  <c r="G73" i="12" l="1"/>
  <c r="F73" i="12" s="1"/>
  <c r="I73" i="12" s="1"/>
  <c r="E73" i="12"/>
  <c r="K73" i="12" s="1"/>
  <c r="G74" i="12" l="1"/>
  <c r="F74" i="12" s="1"/>
  <c r="I74" i="12" s="1"/>
  <c r="E74" i="12"/>
  <c r="K74" i="12" s="1"/>
  <c r="G75" i="12" l="1"/>
  <c r="F75" i="12" s="1"/>
  <c r="I75" i="12" s="1"/>
  <c r="E75" i="12"/>
  <c r="K75" i="12" s="1"/>
  <c r="G76" i="12" l="1"/>
  <c r="F76" i="12" s="1"/>
  <c r="I76" i="12" s="1"/>
  <c r="E76" i="12"/>
  <c r="K76" i="12" s="1"/>
  <c r="G77" i="12" l="1"/>
  <c r="F77" i="12" s="1"/>
  <c r="I77" i="12" s="1"/>
  <c r="E77" i="12"/>
  <c r="K77" i="12" s="1"/>
  <c r="G78" i="12" l="1"/>
  <c r="F78" i="12" s="1"/>
  <c r="I78" i="12" s="1"/>
  <c r="E78" i="12"/>
  <c r="K78" i="12" s="1"/>
  <c r="G79" i="12" l="1"/>
  <c r="F79" i="12" s="1"/>
  <c r="I79" i="12" s="1"/>
  <c r="E79" i="12"/>
  <c r="K79" i="12" s="1"/>
  <c r="G80" i="12" l="1"/>
  <c r="F80" i="12" s="1"/>
  <c r="I80" i="12" s="1"/>
  <c r="E80" i="12"/>
  <c r="K80" i="12" s="1"/>
  <c r="G81" i="12" l="1"/>
  <c r="F81" i="12" s="1"/>
  <c r="I81" i="12" s="1"/>
  <c r="E81" i="12"/>
  <c r="K81" i="12" s="1"/>
  <c r="G82" i="12" l="1"/>
  <c r="F82" i="12" s="1"/>
  <c r="I82" i="12" s="1"/>
  <c r="E82" i="12"/>
  <c r="K82" i="12" s="1"/>
  <c r="G83" i="12" l="1"/>
  <c r="F83" i="12" s="1"/>
  <c r="I83" i="12" s="1"/>
  <c r="E83" i="12"/>
  <c r="K83" i="12" s="1"/>
  <c r="G84" i="12" l="1"/>
  <c r="F84" i="12" s="1"/>
  <c r="I84" i="12" s="1"/>
  <c r="E84" i="12"/>
  <c r="K84" i="12" s="1"/>
  <c r="G85" i="12" l="1"/>
  <c r="F85" i="12" s="1"/>
  <c r="I85" i="12" s="1"/>
  <c r="E85" i="12"/>
  <c r="K85" i="12" s="1"/>
  <c r="G86" i="12" l="1"/>
  <c r="F86" i="12" s="1"/>
  <c r="E86" i="12"/>
  <c r="K86" i="12" s="1"/>
  <c r="I86" i="12"/>
  <c r="G87" i="12" l="1"/>
  <c r="F87" i="12" s="1"/>
  <c r="E87" i="12"/>
  <c r="K87" i="12" s="1"/>
  <c r="I87" i="12"/>
  <c r="G88" i="12" l="1"/>
  <c r="F88" i="12" s="1"/>
  <c r="I88" i="12" s="1"/>
  <c r="E88" i="12"/>
  <c r="K88" i="12" s="1"/>
  <c r="G89" i="12" l="1"/>
  <c r="F89" i="12" s="1"/>
  <c r="I89" i="12" s="1"/>
  <c r="E89" i="12"/>
  <c r="K89" i="12" s="1"/>
  <c r="G90" i="12" l="1"/>
  <c r="F90" i="12" s="1"/>
  <c r="I90" i="12" s="1"/>
  <c r="E90" i="12"/>
  <c r="K90" i="12" s="1"/>
  <c r="G91" i="12" l="1"/>
  <c r="F91" i="12" s="1"/>
  <c r="I91" i="12" s="1"/>
  <c r="E91" i="12"/>
  <c r="K91" i="12" s="1"/>
  <c r="G92" i="12" l="1"/>
  <c r="F92" i="12" s="1"/>
  <c r="I92" i="12" s="1"/>
  <c r="E92" i="12"/>
  <c r="K92" i="12" s="1"/>
  <c r="G93" i="12" l="1"/>
  <c r="F93" i="12" s="1"/>
  <c r="I93" i="12" s="1"/>
  <c r="E93" i="12"/>
  <c r="K93" i="12" s="1"/>
  <c r="G94" i="12" l="1"/>
  <c r="F94" i="12" s="1"/>
  <c r="I94" i="12" s="1"/>
  <c r="E94" i="12"/>
  <c r="K94" i="12" s="1"/>
  <c r="G95" i="12" l="1"/>
  <c r="F95" i="12" s="1"/>
  <c r="I95" i="12" s="1"/>
  <c r="E95" i="12"/>
  <c r="K95" i="12" s="1"/>
  <c r="G96" i="12" l="1"/>
  <c r="F96" i="12" s="1"/>
  <c r="I96" i="12" s="1"/>
  <c r="E96" i="12"/>
  <c r="K96" i="12" s="1"/>
  <c r="G97" i="12" l="1"/>
  <c r="F97" i="12" s="1"/>
  <c r="I97" i="12" s="1"/>
  <c r="E97" i="12"/>
  <c r="K97" i="12" s="1"/>
  <c r="G98" i="12" l="1"/>
  <c r="F98" i="12" s="1"/>
  <c r="I98" i="12" s="1"/>
  <c r="E98" i="12"/>
  <c r="K98" i="12" s="1"/>
  <c r="G99" i="12" l="1"/>
  <c r="F99" i="12" s="1"/>
  <c r="I99" i="12" s="1"/>
  <c r="E99" i="12"/>
  <c r="K99" i="12" s="1"/>
  <c r="G100" i="12" l="1"/>
  <c r="F100" i="12" s="1"/>
  <c r="I100" i="12" s="1"/>
  <c r="E100" i="12"/>
  <c r="K100" i="12" s="1"/>
  <c r="G101" i="12" l="1"/>
  <c r="F101" i="12" s="1"/>
  <c r="I101" i="12" s="1"/>
  <c r="E101" i="12"/>
  <c r="K101" i="12" s="1"/>
  <c r="G102" i="12" l="1"/>
  <c r="F102" i="12" s="1"/>
  <c r="I102" i="12" s="1"/>
  <c r="E102" i="12"/>
  <c r="K102" i="12" s="1"/>
  <c r="G103" i="12" l="1"/>
  <c r="F103" i="12" s="1"/>
  <c r="I103" i="12" s="1"/>
  <c r="E103" i="12"/>
  <c r="K103" i="12" s="1"/>
  <c r="G104" i="12" l="1"/>
  <c r="F104" i="12" s="1"/>
  <c r="E104" i="12"/>
  <c r="K104" i="12" s="1"/>
  <c r="I104" i="12"/>
  <c r="G105" i="12" l="1"/>
  <c r="F105" i="12" s="1"/>
  <c r="I105" i="12" s="1"/>
  <c r="E105" i="12"/>
  <c r="K105" i="12" s="1"/>
  <c r="G106" i="12" l="1"/>
  <c r="E106" i="12"/>
  <c r="K106" i="12" s="1"/>
  <c r="F106" i="12" l="1"/>
  <c r="I106" i="12" s="1"/>
  <c r="G107" i="12" l="1"/>
  <c r="F107" i="12" s="1"/>
  <c r="I107" i="12" s="1"/>
  <c r="E107" i="12"/>
  <c r="K107" i="12" s="1"/>
  <c r="G108" i="12" l="1"/>
  <c r="F108" i="12" s="1"/>
  <c r="I108" i="12" s="1"/>
  <c r="E108" i="12"/>
  <c r="K108" i="12" s="1"/>
  <c r="G109" i="12" l="1"/>
  <c r="F109" i="12" s="1"/>
  <c r="I109" i="12" s="1"/>
  <c r="E109" i="12"/>
  <c r="K109" i="12" s="1"/>
  <c r="G110" i="12" l="1"/>
  <c r="F110" i="12" s="1"/>
  <c r="I110" i="12" s="1"/>
  <c r="E110" i="12"/>
  <c r="K110" i="12" s="1"/>
  <c r="G111" i="12" l="1"/>
  <c r="F111" i="12" s="1"/>
  <c r="I111" i="12" s="1"/>
  <c r="E111" i="12"/>
  <c r="K111" i="12" s="1"/>
  <c r="G112" i="12" l="1"/>
  <c r="F112" i="12" s="1"/>
  <c r="I112" i="12" s="1"/>
  <c r="E112" i="12"/>
  <c r="K112" i="12" s="1"/>
  <c r="G113" i="12" l="1"/>
  <c r="F113" i="12" s="1"/>
  <c r="I113" i="12" s="1"/>
  <c r="E113" i="12"/>
  <c r="K113" i="12" s="1"/>
  <c r="G114" i="12" l="1"/>
  <c r="F114" i="12" s="1"/>
  <c r="I114" i="12" s="1"/>
  <c r="E114" i="12"/>
  <c r="K114" i="12" s="1"/>
  <c r="G115" i="12" l="1"/>
  <c r="F115" i="12" s="1"/>
  <c r="I115" i="12" s="1"/>
  <c r="E115" i="12"/>
  <c r="K115" i="12" s="1"/>
  <c r="G116" i="12" l="1"/>
  <c r="F116" i="12" s="1"/>
  <c r="I116" i="12" s="1"/>
  <c r="E116" i="12"/>
  <c r="K116" i="12" s="1"/>
  <c r="G117" i="12" l="1"/>
  <c r="F117" i="12" s="1"/>
  <c r="I117" i="12" s="1"/>
  <c r="E117" i="12"/>
  <c r="K117" i="12" s="1"/>
  <c r="G118" i="12" l="1"/>
  <c r="F118" i="12" s="1"/>
  <c r="I118" i="12" s="1"/>
  <c r="E118" i="12"/>
  <c r="K118" i="12" s="1"/>
  <c r="G119" i="12" l="1"/>
  <c r="F119" i="12" s="1"/>
  <c r="I119" i="12" s="1"/>
  <c r="E119" i="12"/>
  <c r="K119" i="12" s="1"/>
  <c r="G120" i="12" l="1"/>
  <c r="F120" i="12" s="1"/>
  <c r="I120" i="12" s="1"/>
  <c r="E120" i="12"/>
  <c r="K120" i="12" s="1"/>
  <c r="G121" i="12" l="1"/>
  <c r="F121" i="12" s="1"/>
  <c r="I121" i="12" s="1"/>
  <c r="E121" i="12"/>
  <c r="K121" i="12" s="1"/>
  <c r="G122" i="12" l="1"/>
  <c r="F122" i="12" s="1"/>
  <c r="I122" i="12" s="1"/>
  <c r="E122" i="12"/>
  <c r="K122" i="12" s="1"/>
  <c r="G123" i="12" l="1"/>
  <c r="F123" i="12" s="1"/>
  <c r="I123" i="12" s="1"/>
  <c r="E123" i="12"/>
  <c r="K123" i="12" s="1"/>
  <c r="G124" i="12" l="1"/>
  <c r="F124" i="12" s="1"/>
  <c r="I124" i="12" s="1"/>
  <c r="E124" i="12"/>
  <c r="K124" i="12" s="1"/>
  <c r="G125" i="12" l="1"/>
  <c r="F125" i="12" s="1"/>
  <c r="E125" i="12"/>
  <c r="K125" i="12" s="1"/>
  <c r="I125" i="12"/>
  <c r="G126" i="12" l="1"/>
  <c r="F126" i="12" s="1"/>
  <c r="I126" i="12" s="1"/>
  <c r="E126" i="12"/>
  <c r="K126" i="12" s="1"/>
  <c r="G127" i="12" l="1"/>
  <c r="F127" i="12" s="1"/>
  <c r="I127" i="12" s="1"/>
  <c r="E127" i="12"/>
  <c r="K127" i="12" s="1"/>
  <c r="G128" i="12" l="1"/>
  <c r="F128" i="12" s="1"/>
  <c r="E128" i="12"/>
  <c r="K128" i="12" s="1"/>
  <c r="I128" i="12"/>
  <c r="G129" i="12" l="1"/>
  <c r="F129" i="12" s="1"/>
  <c r="I129" i="12" s="1"/>
  <c r="E129" i="12"/>
  <c r="K129" i="12" s="1"/>
  <c r="G130" i="12" l="1"/>
  <c r="F130" i="12" s="1"/>
  <c r="I130" i="12" s="1"/>
  <c r="E130" i="12"/>
  <c r="K130" i="12" s="1"/>
  <c r="G131" i="12" l="1"/>
  <c r="F131" i="12" s="1"/>
  <c r="I131" i="12" s="1"/>
  <c r="E131" i="12"/>
  <c r="K131" i="12" s="1"/>
  <c r="G132" i="12" l="1"/>
  <c r="F132" i="12" s="1"/>
  <c r="I132" i="12" s="1"/>
  <c r="E132" i="12"/>
  <c r="K132" i="12" s="1"/>
  <c r="G133" i="12" l="1"/>
  <c r="F133" i="12" s="1"/>
  <c r="I133" i="12" s="1"/>
  <c r="E133" i="12"/>
  <c r="K133" i="12" s="1"/>
  <c r="G134" i="12" l="1"/>
  <c r="F134" i="12" s="1"/>
  <c r="I134" i="12" s="1"/>
  <c r="E134" i="12"/>
  <c r="K134" i="12" s="1"/>
  <c r="G135" i="12" l="1"/>
  <c r="F135" i="12" s="1"/>
  <c r="E135" i="12"/>
  <c r="K135" i="12" s="1"/>
  <c r="I135" i="12"/>
  <c r="G136" i="12" l="1"/>
  <c r="F136" i="12" s="1"/>
  <c r="I136" i="12" s="1"/>
  <c r="E136" i="12"/>
  <c r="K136" i="12" s="1"/>
  <c r="G137" i="12" l="1"/>
  <c r="F137" i="12" s="1"/>
  <c r="I137" i="12" s="1"/>
  <c r="E137" i="12"/>
  <c r="K137" i="12" s="1"/>
  <c r="G138" i="12" l="1"/>
  <c r="F138" i="12" s="1"/>
  <c r="E138" i="12"/>
  <c r="K138" i="12" s="1"/>
  <c r="I138" i="12"/>
  <c r="G139" i="12" l="1"/>
  <c r="F139" i="12" s="1"/>
  <c r="I139" i="12" s="1"/>
  <c r="E139" i="12"/>
  <c r="K139" i="12" s="1"/>
  <c r="G140" i="12" l="1"/>
  <c r="F140" i="12" s="1"/>
  <c r="I140" i="12" s="1"/>
  <c r="E140" i="12"/>
  <c r="K140" i="12" s="1"/>
  <c r="G141" i="12" l="1"/>
  <c r="F141" i="12" s="1"/>
  <c r="I141" i="12" s="1"/>
  <c r="E141" i="12"/>
  <c r="K141" i="12" s="1"/>
  <c r="G142" i="12" l="1"/>
  <c r="F142" i="12" s="1"/>
  <c r="E142" i="12"/>
  <c r="K142" i="12" s="1"/>
  <c r="I142" i="12"/>
  <c r="G143" i="12" l="1"/>
  <c r="F143" i="12" s="1"/>
  <c r="I143" i="12" s="1"/>
  <c r="E143" i="12"/>
  <c r="K143" i="12" s="1"/>
  <c r="G144" i="12" l="1"/>
  <c r="F144" i="12" s="1"/>
  <c r="I144" i="12" s="1"/>
  <c r="E144" i="12"/>
  <c r="K144" i="12" s="1"/>
  <c r="G145" i="12" l="1"/>
  <c r="F145" i="12" s="1"/>
  <c r="I145" i="12" s="1"/>
  <c r="E145" i="12"/>
  <c r="K145" i="12" s="1"/>
  <c r="G146" i="12" l="1"/>
  <c r="F146" i="12" s="1"/>
  <c r="E146" i="12"/>
  <c r="K146" i="12" s="1"/>
  <c r="I146" i="12"/>
  <c r="G147" i="12" l="1"/>
  <c r="F147" i="12" s="1"/>
  <c r="I147" i="12" s="1"/>
  <c r="E147" i="12"/>
  <c r="K147" i="12" s="1"/>
  <c r="G148" i="12" l="1"/>
  <c r="F148" i="12" s="1"/>
  <c r="I148" i="12" s="1"/>
  <c r="E148" i="12"/>
  <c r="K148" i="12" s="1"/>
  <c r="G149" i="12" l="1"/>
  <c r="F149" i="12" s="1"/>
  <c r="E149" i="12"/>
  <c r="K149" i="12" s="1"/>
  <c r="I149" i="12"/>
  <c r="G150" i="12" l="1"/>
  <c r="F150" i="12" s="1"/>
  <c r="I150" i="12" s="1"/>
  <c r="E150" i="12"/>
  <c r="K150" i="12" s="1"/>
  <c r="G151" i="12" l="1"/>
  <c r="F151" i="12" s="1"/>
  <c r="I151" i="12" s="1"/>
  <c r="E151" i="12"/>
  <c r="K151" i="12" s="1"/>
  <c r="G152" i="12" l="1"/>
  <c r="F152" i="12" s="1"/>
  <c r="I152" i="12" s="1"/>
  <c r="E152" i="12"/>
  <c r="K152" i="12" s="1"/>
  <c r="G153" i="12" l="1"/>
  <c r="F153" i="12" s="1"/>
  <c r="I153" i="12" s="1"/>
  <c r="E153" i="12"/>
  <c r="K153" i="12" s="1"/>
  <c r="G154" i="12" l="1"/>
  <c r="F154" i="12" s="1"/>
  <c r="I154" i="12" s="1"/>
  <c r="E154" i="12"/>
  <c r="K154" i="12" s="1"/>
  <c r="G155" i="12" l="1"/>
  <c r="F155" i="12" s="1"/>
  <c r="I155" i="12" s="1"/>
  <c r="E155" i="12"/>
  <c r="K155" i="12" s="1"/>
  <c r="G156" i="12" l="1"/>
  <c r="F156" i="12" s="1"/>
  <c r="E156" i="12"/>
  <c r="K156" i="12" s="1"/>
  <c r="I156" i="12"/>
  <c r="G157" i="12" l="1"/>
  <c r="F157" i="12" s="1"/>
  <c r="I157" i="12" s="1"/>
  <c r="E157" i="12"/>
  <c r="K157" i="12" s="1"/>
  <c r="G158" i="12" l="1"/>
  <c r="F158" i="12" s="1"/>
  <c r="E158" i="12"/>
  <c r="K158" i="12" s="1"/>
  <c r="I158" i="12"/>
  <c r="G159" i="12" l="1"/>
  <c r="F159" i="12" s="1"/>
  <c r="I159" i="12" s="1"/>
  <c r="E159" i="12"/>
  <c r="K159" i="12" s="1"/>
  <c r="G160" i="12" l="1"/>
  <c r="F160" i="12" s="1"/>
  <c r="I160" i="12" s="1"/>
  <c r="E160" i="12"/>
  <c r="K160" i="12" s="1"/>
  <c r="G161" i="12" l="1"/>
  <c r="F161" i="12" s="1"/>
  <c r="I161" i="12" s="1"/>
  <c r="E161" i="12"/>
  <c r="K161" i="12" s="1"/>
  <c r="G162" i="12" l="1"/>
  <c r="F162" i="12" s="1"/>
  <c r="E162" i="12"/>
  <c r="K162" i="12" s="1"/>
  <c r="I162" i="12"/>
  <c r="G163" i="12" l="1"/>
  <c r="F163" i="12" s="1"/>
  <c r="I163" i="12" s="1"/>
  <c r="E163" i="12"/>
  <c r="K163" i="12" s="1"/>
  <c r="G164" i="12" l="1"/>
  <c r="F164" i="12" s="1"/>
  <c r="I164" i="12" s="1"/>
  <c r="E164" i="12"/>
  <c r="K164" i="12" s="1"/>
  <c r="G165" i="12" l="1"/>
  <c r="F165" i="12" s="1"/>
  <c r="I165" i="12" s="1"/>
  <c r="E165" i="12"/>
  <c r="K165" i="12" s="1"/>
  <c r="G166" i="12" l="1"/>
  <c r="F166" i="12" s="1"/>
  <c r="I166" i="12" s="1"/>
  <c r="E166" i="12"/>
  <c r="K166" i="12" s="1"/>
  <c r="G167" i="12" l="1"/>
  <c r="F167" i="12" s="1"/>
  <c r="I167" i="12" s="1"/>
  <c r="E167" i="12"/>
  <c r="K167" i="12" s="1"/>
  <c r="G168" i="12" l="1"/>
  <c r="F168" i="12" s="1"/>
  <c r="I168" i="12" s="1"/>
  <c r="E168" i="12"/>
  <c r="K168" i="12" s="1"/>
  <c r="G169" i="12" l="1"/>
  <c r="F169" i="12" s="1"/>
  <c r="I169" i="12" s="1"/>
  <c r="E169" i="12"/>
  <c r="K169" i="12" s="1"/>
  <c r="G170" i="12" l="1"/>
  <c r="F170" i="12" s="1"/>
  <c r="E170" i="12"/>
  <c r="K170" i="12" s="1"/>
  <c r="I170" i="12"/>
  <c r="G171" i="12" l="1"/>
  <c r="F171" i="12" s="1"/>
  <c r="I171" i="12" s="1"/>
  <c r="E171" i="12"/>
  <c r="K171" i="12" s="1"/>
  <c r="G172" i="12" l="1"/>
  <c r="F172" i="12" s="1"/>
  <c r="I172" i="12" s="1"/>
  <c r="E172" i="12"/>
  <c r="K172" i="12" s="1"/>
  <c r="G173" i="12" l="1"/>
  <c r="F173" i="12" s="1"/>
  <c r="I173" i="12" s="1"/>
  <c r="E173" i="12"/>
  <c r="K173" i="12" s="1"/>
  <c r="G174" i="12" l="1"/>
  <c r="F174" i="12" s="1"/>
  <c r="I174" i="12" s="1"/>
  <c r="E174" i="12"/>
  <c r="K174" i="12" s="1"/>
  <c r="G175" i="12" l="1"/>
  <c r="E175" i="12"/>
  <c r="K175" i="12" s="1"/>
  <c r="F175" i="12" l="1"/>
  <c r="I175" i="12" s="1"/>
  <c r="G176" i="12" l="1"/>
  <c r="F176" i="12" s="1"/>
  <c r="E176" i="12"/>
  <c r="K176" i="12" s="1"/>
  <c r="I176" i="12"/>
  <c r="G177" i="12" l="1"/>
  <c r="F177" i="12" s="1"/>
  <c r="E177" i="12"/>
  <c r="K177" i="12" s="1"/>
  <c r="I177" i="12"/>
  <c r="G178" i="12" l="1"/>
  <c r="F178" i="12" s="1"/>
  <c r="E178" i="12"/>
  <c r="K178" i="12" s="1"/>
  <c r="I178" i="12"/>
  <c r="G179" i="12" l="1"/>
  <c r="F179" i="12" s="1"/>
  <c r="E179" i="12"/>
  <c r="K179" i="12" s="1"/>
  <c r="I179" i="12"/>
  <c r="G180" i="12" l="1"/>
  <c r="F180" i="12" s="1"/>
  <c r="E180" i="12"/>
  <c r="K180" i="12" s="1"/>
  <c r="I180" i="12"/>
  <c r="G181" i="12" l="1"/>
  <c r="F181" i="12" s="1"/>
  <c r="E181" i="12"/>
  <c r="K181" i="12" s="1"/>
  <c r="I181" i="12"/>
  <c r="G182" i="12" l="1"/>
  <c r="F182" i="12" s="1"/>
  <c r="E182" i="12"/>
  <c r="K182" i="12" s="1"/>
  <c r="I182" i="12"/>
  <c r="G183" i="12" l="1"/>
  <c r="F183" i="12" s="1"/>
  <c r="E183" i="12"/>
  <c r="K183" i="12" s="1"/>
  <c r="I183" i="12"/>
  <c r="G184" i="12" l="1"/>
  <c r="F184" i="12" s="1"/>
  <c r="E184" i="12"/>
  <c r="K184" i="12" s="1"/>
  <c r="I184" i="12"/>
  <c r="G185" i="12" l="1"/>
  <c r="F185" i="12" s="1"/>
  <c r="E185" i="12"/>
  <c r="K185" i="12" s="1"/>
  <c r="I185" i="12"/>
  <c r="G186" i="12" l="1"/>
  <c r="F186" i="12" s="1"/>
  <c r="E186" i="12"/>
  <c r="K186" i="12" s="1"/>
  <c r="I186" i="12"/>
  <c r="G187" i="12" l="1"/>
  <c r="F187" i="12" s="1"/>
  <c r="E187" i="12"/>
  <c r="K187" i="12" s="1"/>
  <c r="I187" i="12"/>
  <c r="G188" i="12" l="1"/>
  <c r="F188" i="12" s="1"/>
  <c r="E188" i="12"/>
  <c r="K188" i="12" s="1"/>
  <c r="I188" i="12"/>
  <c r="G189" i="12" l="1"/>
  <c r="F189" i="12" s="1"/>
  <c r="E189" i="12"/>
  <c r="K189" i="12" s="1"/>
  <c r="I189" i="12"/>
  <c r="G190" i="12" l="1"/>
  <c r="F190" i="12" s="1"/>
  <c r="E190" i="12"/>
  <c r="K190" i="12" s="1"/>
  <c r="I190" i="12"/>
  <c r="G191" i="12" l="1"/>
  <c r="F191" i="12" s="1"/>
  <c r="E191" i="12"/>
  <c r="K191" i="12" s="1"/>
  <c r="I191" i="12"/>
  <c r="G192" i="12" l="1"/>
  <c r="F192" i="12" s="1"/>
  <c r="E192" i="12"/>
  <c r="K192" i="12" s="1"/>
  <c r="I192" i="12"/>
  <c r="G193" i="12" l="1"/>
  <c r="F193" i="12" s="1"/>
  <c r="E193" i="12"/>
  <c r="K193" i="12" s="1"/>
  <c r="I193" i="12"/>
  <c r="G194" i="12" l="1"/>
  <c r="F194" i="12" s="1"/>
  <c r="E194" i="12"/>
  <c r="K194" i="12" s="1"/>
  <c r="I194" i="12"/>
  <c r="G195" i="12" l="1"/>
  <c r="F195" i="12" s="1"/>
  <c r="E195" i="12"/>
  <c r="K195" i="12" s="1"/>
  <c r="I195" i="12"/>
  <c r="G196" i="12" l="1"/>
  <c r="F196" i="12" s="1"/>
  <c r="E196" i="12"/>
  <c r="K196" i="12" s="1"/>
  <c r="I196" i="12"/>
  <c r="G197" i="12" l="1"/>
  <c r="F197" i="12" s="1"/>
  <c r="E197" i="12"/>
  <c r="K197" i="12" s="1"/>
  <c r="I197" i="12"/>
  <c r="G198" i="12" l="1"/>
  <c r="F198" i="12" s="1"/>
  <c r="E198" i="12"/>
  <c r="K198" i="12" s="1"/>
  <c r="I198" i="12"/>
  <c r="G199" i="12" l="1"/>
  <c r="F199" i="12" s="1"/>
  <c r="E199" i="12"/>
  <c r="K199" i="12" s="1"/>
  <c r="I199" i="12"/>
  <c r="G200" i="12" l="1"/>
  <c r="F200" i="12" s="1"/>
  <c r="E200" i="12"/>
  <c r="K200" i="12" s="1"/>
  <c r="I200" i="12"/>
  <c r="G201" i="12" l="1"/>
  <c r="F201" i="12" s="1"/>
  <c r="E201" i="12"/>
  <c r="K201" i="12" s="1"/>
  <c r="I201" i="12"/>
  <c r="G202" i="12" l="1"/>
  <c r="F202" i="12" s="1"/>
  <c r="E202" i="12"/>
  <c r="K202" i="12" s="1"/>
  <c r="I202" i="12"/>
  <c r="G203" i="12" l="1"/>
  <c r="F203" i="12" s="1"/>
  <c r="E203" i="12"/>
  <c r="K203" i="12" s="1"/>
  <c r="I203" i="12"/>
  <c r="G204" i="12" l="1"/>
  <c r="F204" i="12" s="1"/>
  <c r="E204" i="12"/>
  <c r="K204" i="12" s="1"/>
  <c r="I204" i="12"/>
  <c r="G205" i="12" l="1"/>
  <c r="F205" i="12" s="1"/>
  <c r="E205" i="12"/>
  <c r="K205" i="12" s="1"/>
  <c r="I205" i="12"/>
  <c r="G206" i="12" l="1"/>
  <c r="F206" i="12" s="1"/>
  <c r="E206" i="12"/>
  <c r="K206" i="12" s="1"/>
  <c r="I206" i="12"/>
  <c r="G207" i="12" l="1"/>
  <c r="F207" i="12" s="1"/>
  <c r="E207" i="12"/>
  <c r="K207" i="12" s="1"/>
  <c r="I207" i="12"/>
  <c r="G208" i="12" l="1"/>
  <c r="F208" i="12" s="1"/>
  <c r="E208" i="12"/>
  <c r="K208" i="12" s="1"/>
  <c r="I208" i="12"/>
  <c r="G209" i="12" l="1"/>
  <c r="F209" i="12" s="1"/>
  <c r="E209" i="12"/>
  <c r="K209" i="12" s="1"/>
  <c r="I209" i="12"/>
  <c r="G210" i="12" l="1"/>
  <c r="F210" i="12" s="1"/>
  <c r="E210" i="12"/>
  <c r="K210" i="12" s="1"/>
  <c r="I210" i="12"/>
  <c r="G211" i="12" l="1"/>
  <c r="F211" i="12" s="1"/>
  <c r="E211" i="12"/>
  <c r="K211" i="12" s="1"/>
  <c r="I211" i="12"/>
  <c r="G212" i="12" l="1"/>
  <c r="F212" i="12" s="1"/>
  <c r="E212" i="12"/>
  <c r="K212" i="12" s="1"/>
  <c r="I212" i="12"/>
  <c r="G213" i="12" l="1"/>
  <c r="F213" i="12" s="1"/>
  <c r="E213" i="12"/>
  <c r="K213" i="12" s="1"/>
  <c r="I213" i="12"/>
  <c r="G214" i="12" l="1"/>
  <c r="F214" i="12" s="1"/>
  <c r="E214" i="12"/>
  <c r="K214" i="12" s="1"/>
  <c r="I214" i="12"/>
  <c r="G215" i="12" l="1"/>
  <c r="F215" i="12" s="1"/>
  <c r="E215" i="12"/>
  <c r="K215" i="12" s="1"/>
  <c r="I215" i="12"/>
  <c r="G216" i="12" l="1"/>
  <c r="F216" i="12" s="1"/>
  <c r="E216" i="12"/>
  <c r="K216" i="12" s="1"/>
  <c r="I216" i="12"/>
  <c r="G217" i="12" l="1"/>
  <c r="F217" i="12" s="1"/>
  <c r="E217" i="12"/>
  <c r="K217" i="12" s="1"/>
  <c r="I217" i="12"/>
  <c r="G218" i="12" l="1"/>
  <c r="F218" i="12" s="1"/>
  <c r="E218" i="12"/>
  <c r="K218" i="12" s="1"/>
  <c r="I218" i="12"/>
  <c r="G219" i="12" l="1"/>
  <c r="F219" i="12" s="1"/>
  <c r="E219" i="12"/>
  <c r="K219" i="12" s="1"/>
  <c r="I219" i="12"/>
  <c r="G220" i="12" l="1"/>
  <c r="F220" i="12" s="1"/>
  <c r="E220" i="12"/>
  <c r="K220" i="12" s="1"/>
  <c r="I220" i="12"/>
  <c r="G221" i="12" l="1"/>
  <c r="F221" i="12" s="1"/>
  <c r="E221" i="12"/>
  <c r="K221" i="12" s="1"/>
  <c r="I221" i="12"/>
  <c r="G222" i="12" l="1"/>
  <c r="F222" i="12" s="1"/>
  <c r="E222" i="12"/>
  <c r="K222" i="12" s="1"/>
  <c r="I222" i="12"/>
  <c r="G223" i="12" l="1"/>
  <c r="F223" i="12" s="1"/>
  <c r="E223" i="12"/>
  <c r="K223" i="12" s="1"/>
  <c r="I223" i="12"/>
  <c r="G224" i="12" l="1"/>
  <c r="F224" i="12" s="1"/>
  <c r="E224" i="12"/>
  <c r="K224" i="12" s="1"/>
  <c r="I224" i="12"/>
  <c r="G225" i="12" l="1"/>
  <c r="F225" i="12" s="1"/>
  <c r="E225" i="12"/>
  <c r="K225" i="12" s="1"/>
  <c r="I225" i="12"/>
  <c r="G226" i="12" l="1"/>
  <c r="F226" i="12" s="1"/>
  <c r="E226" i="12"/>
  <c r="K226" i="12" s="1"/>
  <c r="I226" i="12"/>
  <c r="G227" i="12" l="1"/>
  <c r="F227" i="12" s="1"/>
  <c r="E227" i="12"/>
  <c r="K227" i="12" s="1"/>
  <c r="I227" i="12"/>
  <c r="G228" i="12" l="1"/>
  <c r="F228" i="12" s="1"/>
  <c r="E228" i="12"/>
  <c r="K228" i="12" s="1"/>
  <c r="I228" i="12"/>
  <c r="G229" i="12" l="1"/>
  <c r="F229" i="12" s="1"/>
  <c r="E229" i="12"/>
  <c r="K229" i="12" s="1"/>
  <c r="I229" i="12"/>
  <c r="G230" i="12" l="1"/>
  <c r="F230" i="12" s="1"/>
  <c r="E230" i="12"/>
  <c r="K230" i="12" s="1"/>
  <c r="I230" i="12"/>
  <c r="G231" i="12" l="1"/>
  <c r="F231" i="12" s="1"/>
  <c r="E231" i="12"/>
  <c r="K231" i="12" s="1"/>
  <c r="I231" i="12"/>
  <c r="G232" i="12" l="1"/>
  <c r="F232" i="12" s="1"/>
  <c r="E232" i="12"/>
  <c r="K232" i="12" s="1"/>
  <c r="I232" i="12"/>
  <c r="G233" i="12" l="1"/>
  <c r="F233" i="12" s="1"/>
  <c r="E233" i="12"/>
  <c r="K233" i="12" s="1"/>
  <c r="I233" i="12"/>
  <c r="G234" i="12" l="1"/>
  <c r="F234" i="12" s="1"/>
  <c r="E234" i="12"/>
  <c r="K234" i="12" s="1"/>
  <c r="I234" i="12"/>
  <c r="G235" i="12" l="1"/>
  <c r="F235" i="12" s="1"/>
  <c r="E235" i="12"/>
  <c r="K235" i="12" s="1"/>
  <c r="I235" i="12"/>
  <c r="G236" i="12" l="1"/>
  <c r="F236" i="12" s="1"/>
  <c r="E236" i="12"/>
  <c r="K236" i="12" s="1"/>
  <c r="I236" i="12"/>
  <c r="G237" i="12" l="1"/>
  <c r="F237" i="12" s="1"/>
  <c r="E237" i="12"/>
  <c r="K237" i="12" s="1"/>
  <c r="I237" i="12"/>
  <c r="G238" i="12" l="1"/>
  <c r="F238" i="12" s="1"/>
  <c r="E238" i="12"/>
  <c r="K238" i="12" s="1"/>
  <c r="I238" i="12"/>
  <c r="G239" i="12" l="1"/>
  <c r="F239" i="12" s="1"/>
  <c r="E239" i="12"/>
  <c r="K239" i="12" s="1"/>
  <c r="I239" i="12"/>
  <c r="G240" i="12" l="1"/>
  <c r="F240" i="12" s="1"/>
  <c r="E240" i="12"/>
  <c r="K240" i="12" s="1"/>
  <c r="I240" i="12"/>
  <c r="G241" i="12" l="1"/>
  <c r="F241" i="12" s="1"/>
  <c r="E241" i="12"/>
  <c r="K241" i="12" s="1"/>
  <c r="I241" i="12"/>
  <c r="G242" i="12" l="1"/>
  <c r="F242" i="12" s="1"/>
  <c r="E242" i="12"/>
  <c r="K242" i="12" s="1"/>
  <c r="I242" i="12"/>
  <c r="G243" i="12" l="1"/>
  <c r="F243" i="12" s="1"/>
  <c r="E243" i="12"/>
  <c r="K243" i="12" s="1"/>
  <c r="I243" i="12"/>
  <c r="G244" i="12" l="1"/>
  <c r="F244" i="12" s="1"/>
  <c r="E244" i="12"/>
  <c r="K244" i="12" s="1"/>
  <c r="I244" i="12"/>
  <c r="G245" i="12" l="1"/>
  <c r="F245" i="12" s="1"/>
  <c r="E245" i="12"/>
  <c r="K245" i="12" s="1"/>
  <c r="I245" i="12"/>
  <c r="G246" i="12" l="1"/>
  <c r="F246" i="12" s="1"/>
  <c r="E246" i="12"/>
  <c r="K246" i="12" s="1"/>
  <c r="I246" i="12"/>
  <c r="G247" i="12" l="1"/>
  <c r="F247" i="12" s="1"/>
  <c r="E247" i="12"/>
  <c r="K247" i="12" s="1"/>
  <c r="I247" i="12"/>
  <c r="G248" i="12" l="1"/>
  <c r="F248" i="12" s="1"/>
  <c r="E248" i="12"/>
  <c r="K248" i="12" s="1"/>
  <c r="I248" i="12"/>
  <c r="G249" i="12" l="1"/>
  <c r="F249" i="12" s="1"/>
  <c r="E249" i="12"/>
  <c r="K249" i="12" s="1"/>
  <c r="I249" i="12"/>
  <c r="G250" i="12" l="1"/>
  <c r="F250" i="12" s="1"/>
  <c r="E250" i="12"/>
  <c r="K250" i="12" s="1"/>
  <c r="I250" i="12"/>
  <c r="G251" i="12" l="1"/>
  <c r="F251" i="12" s="1"/>
  <c r="E251" i="12"/>
  <c r="K251" i="12" s="1"/>
  <c r="I251" i="12"/>
  <c r="G252" i="12" l="1"/>
  <c r="F252" i="12" s="1"/>
  <c r="E252" i="12"/>
  <c r="K252" i="12" s="1"/>
  <c r="I252" i="12"/>
  <c r="G253" i="12" l="1"/>
  <c r="F253" i="12" s="1"/>
  <c r="E253" i="12"/>
  <c r="K253" i="12" s="1"/>
  <c r="I253" i="12"/>
  <c r="G254" i="12" l="1"/>
  <c r="F254" i="12" s="1"/>
  <c r="E254" i="12"/>
  <c r="K254" i="12" s="1"/>
  <c r="I254" i="12"/>
  <c r="G255" i="12" l="1"/>
  <c r="F255" i="12" s="1"/>
  <c r="E255" i="12"/>
  <c r="K255" i="12" s="1"/>
  <c r="I255" i="12"/>
  <c r="G256" i="12" l="1"/>
  <c r="F256" i="12" s="1"/>
  <c r="E256" i="12"/>
  <c r="K256" i="12" s="1"/>
  <c r="I256" i="12"/>
  <c r="G257" i="12" l="1"/>
  <c r="F257" i="12" s="1"/>
  <c r="E257" i="12"/>
  <c r="K257" i="12" s="1"/>
  <c r="I257" i="12"/>
  <c r="G258" i="12" l="1"/>
  <c r="F258" i="12" s="1"/>
  <c r="E258" i="12"/>
  <c r="K258" i="12" s="1"/>
  <c r="I258" i="12"/>
  <c r="G259" i="12" l="1"/>
  <c r="F259" i="12" s="1"/>
  <c r="E259" i="12"/>
  <c r="K259" i="12" s="1"/>
  <c r="I259" i="12"/>
  <c r="G260" i="12" l="1"/>
  <c r="F260" i="12" s="1"/>
  <c r="E260" i="12"/>
  <c r="K260" i="12" s="1"/>
  <c r="I260" i="12"/>
  <c r="G261" i="12" l="1"/>
  <c r="F261" i="12" s="1"/>
  <c r="E261" i="12"/>
  <c r="K261" i="12" s="1"/>
  <c r="I261" i="12"/>
  <c r="G262" i="12" l="1"/>
  <c r="F262" i="12" s="1"/>
  <c r="E262" i="12"/>
  <c r="K262" i="12" s="1"/>
  <c r="I262" i="12"/>
  <c r="G263" i="12" l="1"/>
  <c r="F263" i="12" s="1"/>
  <c r="E263" i="12"/>
  <c r="K263" i="12" s="1"/>
  <c r="I263" i="12"/>
  <c r="G264" i="12" l="1"/>
  <c r="F264" i="12" s="1"/>
  <c r="E264" i="12"/>
  <c r="K264" i="12" s="1"/>
  <c r="I264" i="12"/>
  <c r="G265" i="12" l="1"/>
  <c r="F265" i="12" s="1"/>
  <c r="E265" i="12"/>
  <c r="K265" i="12" s="1"/>
  <c r="I265" i="12"/>
  <c r="G266" i="12" l="1"/>
  <c r="F266" i="12" s="1"/>
  <c r="E266" i="12"/>
  <c r="K266" i="12" s="1"/>
  <c r="I266" i="12"/>
  <c r="G267" i="12" l="1"/>
  <c r="F267" i="12" s="1"/>
  <c r="E267" i="12"/>
  <c r="K267" i="12" s="1"/>
  <c r="I267" i="12"/>
  <c r="G268" i="12" l="1"/>
  <c r="F268" i="12" s="1"/>
  <c r="E268" i="12"/>
  <c r="K268" i="12" s="1"/>
  <c r="I268" i="12"/>
  <c r="G269" i="12" l="1"/>
  <c r="F269" i="12" s="1"/>
  <c r="E269" i="12"/>
  <c r="K269" i="12" s="1"/>
  <c r="I269" i="12"/>
  <c r="G270" i="12" l="1"/>
  <c r="F270" i="12" s="1"/>
  <c r="E270" i="12"/>
  <c r="K270" i="12" s="1"/>
  <c r="I270" i="12"/>
  <c r="G271" i="12" l="1"/>
  <c r="F271" i="12" s="1"/>
  <c r="E271" i="12"/>
  <c r="K271" i="12" s="1"/>
  <c r="I271" i="12"/>
  <c r="G272" i="12" l="1"/>
  <c r="F272" i="12" s="1"/>
  <c r="E272" i="12"/>
  <c r="K272" i="12" s="1"/>
  <c r="I272" i="12"/>
  <c r="G273" i="12" l="1"/>
  <c r="F273" i="12" s="1"/>
  <c r="E273" i="12"/>
  <c r="K273" i="12" s="1"/>
  <c r="I273" i="12"/>
  <c r="G274" i="12" l="1"/>
  <c r="F274" i="12" s="1"/>
  <c r="E274" i="12"/>
  <c r="K274" i="12" s="1"/>
  <c r="I274" i="12"/>
  <c r="G275" i="12" l="1"/>
  <c r="F275" i="12" s="1"/>
  <c r="E275" i="12"/>
  <c r="K275" i="12" s="1"/>
  <c r="I275" i="12"/>
  <c r="G276" i="12" l="1"/>
  <c r="F276" i="12" s="1"/>
  <c r="E276" i="12"/>
  <c r="K276" i="12" s="1"/>
  <c r="I276" i="12"/>
  <c r="G277" i="12" l="1"/>
  <c r="F277" i="12" s="1"/>
  <c r="E277" i="12"/>
  <c r="K277" i="12" s="1"/>
  <c r="I277" i="12"/>
  <c r="G278" i="12" l="1"/>
  <c r="F278" i="12" s="1"/>
  <c r="E278" i="12"/>
  <c r="K278" i="12" s="1"/>
  <c r="I278" i="12"/>
  <c r="G279" i="12" l="1"/>
  <c r="F279" i="12" s="1"/>
  <c r="E279" i="12"/>
  <c r="K279" i="12" s="1"/>
  <c r="I279" i="12"/>
  <c r="G280" i="12" l="1"/>
  <c r="F280" i="12" s="1"/>
  <c r="E280" i="12"/>
  <c r="K280" i="12" s="1"/>
  <c r="I280" i="12"/>
  <c r="G281" i="12" l="1"/>
  <c r="F281" i="12" s="1"/>
  <c r="E281" i="12"/>
  <c r="K281" i="12" s="1"/>
  <c r="I281" i="12"/>
  <c r="G282" i="12" l="1"/>
  <c r="F282" i="12" s="1"/>
  <c r="E282" i="12"/>
  <c r="K282" i="12" s="1"/>
  <c r="I282" i="12"/>
  <c r="G283" i="12" l="1"/>
  <c r="F283" i="12" s="1"/>
  <c r="E283" i="12"/>
  <c r="K283" i="12" s="1"/>
  <c r="I283" i="12"/>
  <c r="G284" i="12" l="1"/>
  <c r="F284" i="12" s="1"/>
  <c r="E284" i="12"/>
  <c r="K284" i="12" s="1"/>
  <c r="I284" i="12"/>
  <c r="G285" i="12" l="1"/>
  <c r="F285" i="12" s="1"/>
  <c r="E285" i="12"/>
  <c r="K285" i="12" s="1"/>
  <c r="I285" i="12"/>
  <c r="G286" i="12" l="1"/>
  <c r="F286" i="12" s="1"/>
  <c r="E286" i="12"/>
  <c r="K286" i="12" s="1"/>
  <c r="I286" i="12"/>
  <c r="G287" i="12" l="1"/>
  <c r="F287" i="12" s="1"/>
  <c r="E287" i="12"/>
  <c r="K287" i="12" s="1"/>
  <c r="I287" i="12"/>
  <c r="G288" i="12" l="1"/>
  <c r="F288" i="12" s="1"/>
  <c r="E288" i="12"/>
  <c r="K288" i="12" s="1"/>
  <c r="I288" i="12"/>
  <c r="G289" i="12" l="1"/>
  <c r="F289" i="12" s="1"/>
  <c r="E289" i="12"/>
  <c r="K289" i="12" s="1"/>
  <c r="I289" i="12"/>
  <c r="G290" i="12" l="1"/>
  <c r="F290" i="12" s="1"/>
  <c r="E290" i="12"/>
  <c r="K290" i="12" s="1"/>
  <c r="I290" i="12"/>
  <c r="G291" i="12" l="1"/>
  <c r="F291" i="12" s="1"/>
  <c r="E291" i="12"/>
  <c r="K291" i="12" s="1"/>
  <c r="I291" i="12"/>
  <c r="G292" i="12" l="1"/>
  <c r="F292" i="12" s="1"/>
  <c r="E292" i="12"/>
  <c r="K292" i="12" s="1"/>
  <c r="I292" i="12"/>
  <c r="G293" i="12" l="1"/>
  <c r="F293" i="12" s="1"/>
  <c r="E293" i="12"/>
  <c r="K293" i="12" s="1"/>
  <c r="I293" i="12"/>
  <c r="G294" i="12" l="1"/>
  <c r="F294" i="12" s="1"/>
  <c r="E294" i="12"/>
  <c r="K294" i="12" s="1"/>
  <c r="I294" i="12"/>
  <c r="G295" i="12" l="1"/>
  <c r="F295" i="12" s="1"/>
  <c r="E295" i="12"/>
  <c r="K295" i="12" s="1"/>
  <c r="I295" i="12"/>
  <c r="G296" i="12" l="1"/>
  <c r="F296" i="12" s="1"/>
  <c r="E296" i="12"/>
  <c r="K296" i="12" s="1"/>
  <c r="I296" i="12"/>
  <c r="G297" i="12" l="1"/>
  <c r="F297" i="12" s="1"/>
  <c r="E297" i="12"/>
  <c r="K297" i="12" s="1"/>
  <c r="I297" i="12"/>
  <c r="G298" i="12" l="1"/>
  <c r="F298" i="12" s="1"/>
  <c r="E298" i="12"/>
  <c r="K298" i="12" s="1"/>
  <c r="I298" i="12"/>
  <c r="G299" i="12" l="1"/>
  <c r="F299" i="12" s="1"/>
  <c r="E299" i="12"/>
  <c r="K299" i="12" s="1"/>
  <c r="I299" i="12"/>
  <c r="G300" i="12" l="1"/>
  <c r="F300" i="12" s="1"/>
  <c r="E300" i="12"/>
  <c r="K300" i="12" s="1"/>
  <c r="I300" i="12"/>
  <c r="G301" i="12" l="1"/>
  <c r="F301" i="12" s="1"/>
  <c r="E301" i="12"/>
  <c r="K301" i="12" s="1"/>
  <c r="I301" i="12"/>
  <c r="G302" i="12" l="1"/>
  <c r="F302" i="12" s="1"/>
  <c r="E302" i="12"/>
  <c r="K302" i="12" s="1"/>
  <c r="I302" i="12"/>
  <c r="G303" i="12" l="1"/>
  <c r="F303" i="12" s="1"/>
  <c r="E303" i="12"/>
  <c r="K303" i="12" s="1"/>
  <c r="I303" i="12"/>
  <c r="G304" i="12" l="1"/>
  <c r="F304" i="12" s="1"/>
  <c r="E304" i="12"/>
  <c r="K304" i="12" s="1"/>
  <c r="I304" i="12"/>
  <c r="G305" i="12" l="1"/>
  <c r="F305" i="12" s="1"/>
  <c r="E305" i="12"/>
  <c r="K305" i="12" s="1"/>
  <c r="I305" i="12"/>
  <c r="G306" i="12" l="1"/>
  <c r="F306" i="12" s="1"/>
  <c r="E306" i="12"/>
  <c r="K306" i="12" s="1"/>
  <c r="I306" i="12"/>
  <c r="G307" i="12" l="1"/>
  <c r="F307" i="12" s="1"/>
  <c r="E307" i="12"/>
  <c r="K307" i="12" s="1"/>
  <c r="I307" i="12"/>
  <c r="G308" i="12" l="1"/>
  <c r="F308" i="12" s="1"/>
  <c r="E308" i="12"/>
  <c r="K308" i="12" s="1"/>
  <c r="I308" i="12"/>
  <c r="G309" i="12" l="1"/>
  <c r="F309" i="12" s="1"/>
  <c r="E309" i="12"/>
  <c r="K309" i="12" s="1"/>
  <c r="I309" i="12"/>
  <c r="G310" i="12" l="1"/>
  <c r="F310" i="12" s="1"/>
  <c r="E310" i="12"/>
  <c r="K310" i="12" s="1"/>
  <c r="I310" i="12"/>
  <c r="G311" i="12" l="1"/>
  <c r="F311" i="12" s="1"/>
  <c r="E311" i="12"/>
  <c r="K311" i="12" s="1"/>
  <c r="I311" i="12"/>
  <c r="G312" i="12" l="1"/>
  <c r="F312" i="12" s="1"/>
  <c r="E312" i="12"/>
  <c r="K312" i="12" s="1"/>
  <c r="I312" i="12"/>
  <c r="G313" i="12" l="1"/>
  <c r="F313" i="12" s="1"/>
  <c r="E313" i="12"/>
  <c r="K313" i="12" s="1"/>
  <c r="I313" i="12"/>
  <c r="G314" i="12" l="1"/>
  <c r="F314" i="12" s="1"/>
  <c r="E314" i="12"/>
  <c r="K314" i="12" s="1"/>
  <c r="I314" i="12"/>
  <c r="G315" i="12" l="1"/>
  <c r="F315" i="12" s="1"/>
  <c r="E315" i="12"/>
  <c r="K315" i="12" s="1"/>
  <c r="I315" i="12"/>
  <c r="G316" i="12" l="1"/>
  <c r="F316" i="12" s="1"/>
  <c r="E316" i="12"/>
  <c r="K316" i="12" s="1"/>
  <c r="I316" i="12"/>
  <c r="G317" i="12" l="1"/>
  <c r="F317" i="12" s="1"/>
  <c r="E317" i="12"/>
  <c r="K317" i="12" s="1"/>
  <c r="I317" i="12"/>
  <c r="G318" i="12" l="1"/>
  <c r="F318" i="12" s="1"/>
  <c r="E318" i="12"/>
  <c r="K318" i="12" s="1"/>
  <c r="I318" i="12"/>
  <c r="G319" i="12" l="1"/>
  <c r="F319" i="12" s="1"/>
  <c r="E319" i="12"/>
  <c r="K319" i="12" s="1"/>
  <c r="I319" i="12"/>
  <c r="G320" i="12" l="1"/>
  <c r="F320" i="12" s="1"/>
  <c r="E320" i="12"/>
  <c r="K320" i="12" s="1"/>
  <c r="I320" i="12"/>
  <c r="G321" i="12" l="1"/>
  <c r="F321" i="12" s="1"/>
  <c r="E321" i="12"/>
  <c r="K321" i="12" s="1"/>
  <c r="I321" i="12"/>
  <c r="G322" i="12" l="1"/>
  <c r="F322" i="12" s="1"/>
  <c r="E322" i="12"/>
  <c r="K322" i="12" s="1"/>
  <c r="I322" i="12"/>
  <c r="G323" i="12" l="1"/>
  <c r="F323" i="12" s="1"/>
  <c r="E323" i="12"/>
  <c r="K323" i="12" s="1"/>
  <c r="I323" i="12"/>
  <c r="G324" i="12" l="1"/>
  <c r="F324" i="12" s="1"/>
  <c r="E324" i="12"/>
  <c r="K324" i="12" s="1"/>
  <c r="I324" i="12"/>
  <c r="G325" i="12" l="1"/>
  <c r="F325" i="12" s="1"/>
  <c r="E325" i="12"/>
  <c r="K325" i="12" s="1"/>
  <c r="I325" i="12"/>
  <c r="G326" i="12" l="1"/>
  <c r="F326" i="12" s="1"/>
  <c r="E326" i="12"/>
  <c r="K326" i="12" s="1"/>
  <c r="I326" i="12"/>
  <c r="G327" i="12" l="1"/>
  <c r="F327" i="12" s="1"/>
  <c r="E327" i="12"/>
  <c r="K327" i="12" s="1"/>
  <c r="I327" i="12"/>
  <c r="G328" i="12" l="1"/>
  <c r="F328" i="12" s="1"/>
  <c r="E328" i="12"/>
  <c r="K328" i="12" s="1"/>
  <c r="I328" i="12"/>
  <c r="G329" i="12" l="1"/>
  <c r="F329" i="12" s="1"/>
  <c r="E329" i="12"/>
  <c r="K329" i="12" s="1"/>
  <c r="I329" i="12"/>
  <c r="G330" i="12" l="1"/>
  <c r="F330" i="12" s="1"/>
  <c r="E330" i="12"/>
  <c r="K330" i="12" s="1"/>
  <c r="I330" i="12"/>
  <c r="G331" i="12" l="1"/>
  <c r="F331" i="12" s="1"/>
  <c r="E331" i="12"/>
  <c r="K331" i="12" s="1"/>
  <c r="I331" i="12"/>
  <c r="G332" i="12" l="1"/>
  <c r="F332" i="12" s="1"/>
  <c r="E332" i="12"/>
  <c r="K332" i="12" s="1"/>
  <c r="I332" i="12"/>
  <c r="G333" i="12" l="1"/>
  <c r="F333" i="12" s="1"/>
  <c r="E333" i="12"/>
  <c r="K333" i="12" s="1"/>
  <c r="I333" i="12"/>
  <c r="G334" i="12" l="1"/>
  <c r="F334" i="12" s="1"/>
  <c r="E334" i="12"/>
  <c r="K334" i="12" s="1"/>
  <c r="I334" i="12"/>
  <c r="G335" i="12" l="1"/>
  <c r="F335" i="12" s="1"/>
  <c r="E335" i="12"/>
  <c r="K335" i="12" s="1"/>
  <c r="I335" i="12"/>
  <c r="G336" i="12" l="1"/>
  <c r="F336" i="12" s="1"/>
  <c r="E336" i="12"/>
  <c r="K336" i="12" s="1"/>
  <c r="I336" i="12"/>
  <c r="G337" i="12" l="1"/>
  <c r="F337" i="12" s="1"/>
  <c r="E337" i="12"/>
  <c r="K337" i="12" s="1"/>
  <c r="I337" i="12"/>
  <c r="G338" i="12" l="1"/>
  <c r="F338" i="12" s="1"/>
  <c r="I338" i="12" s="1"/>
  <c r="E338" i="12"/>
  <c r="K338" i="12" s="1"/>
  <c r="G339" i="12" l="1"/>
  <c r="F339" i="12" s="1"/>
  <c r="E339" i="12"/>
  <c r="K339" i="12" s="1"/>
  <c r="I339" i="12"/>
  <c r="G340" i="12" l="1"/>
  <c r="F340" i="12" s="1"/>
  <c r="E340" i="12"/>
  <c r="K340" i="12" s="1"/>
  <c r="I340" i="12"/>
  <c r="G341" i="12" l="1"/>
  <c r="F341" i="12" s="1"/>
  <c r="E341" i="12"/>
  <c r="K341" i="12" s="1"/>
  <c r="I341" i="12"/>
  <c r="G342" i="12" l="1"/>
  <c r="F342" i="12" s="1"/>
  <c r="E342" i="12"/>
  <c r="K342" i="12" s="1"/>
  <c r="I342" i="12"/>
  <c r="G343" i="12" l="1"/>
  <c r="F343" i="12" s="1"/>
  <c r="E343" i="12"/>
  <c r="K343" i="12" s="1"/>
  <c r="I343" i="12"/>
  <c r="G344" i="12" l="1"/>
  <c r="F344" i="12" s="1"/>
  <c r="E344" i="12"/>
  <c r="K344" i="12" s="1"/>
  <c r="I344" i="12"/>
  <c r="G345" i="12" l="1"/>
  <c r="F345" i="12" s="1"/>
  <c r="E345" i="12"/>
  <c r="K345" i="12" s="1"/>
  <c r="I345" i="12"/>
  <c r="G346" i="12" l="1"/>
  <c r="F346" i="12" s="1"/>
  <c r="E346" i="12"/>
  <c r="K346" i="12" s="1"/>
  <c r="I346" i="12"/>
  <c r="G347" i="12" l="1"/>
  <c r="F347" i="12" s="1"/>
  <c r="E347" i="12"/>
  <c r="K347" i="12" s="1"/>
  <c r="I347" i="12"/>
  <c r="G348" i="12" l="1"/>
  <c r="F348" i="12" s="1"/>
  <c r="E348" i="12"/>
  <c r="K348" i="12" s="1"/>
  <c r="I348" i="12"/>
  <c r="G349" i="12" l="1"/>
  <c r="F349" i="12" s="1"/>
  <c r="E349" i="12"/>
  <c r="K349" i="12" s="1"/>
  <c r="I349" i="12"/>
  <c r="G350" i="12" l="1"/>
  <c r="F350" i="12" s="1"/>
  <c r="E350" i="12"/>
  <c r="K350" i="12" s="1"/>
  <c r="I350" i="12"/>
  <c r="G351" i="12" l="1"/>
  <c r="F351" i="12" s="1"/>
  <c r="E351" i="12"/>
  <c r="K351" i="12" s="1"/>
  <c r="I351" i="12"/>
  <c r="G352" i="12" l="1"/>
  <c r="F352" i="12" s="1"/>
  <c r="E352" i="12"/>
  <c r="K352" i="12" s="1"/>
  <c r="I352" i="12"/>
  <c r="G353" i="12" l="1"/>
  <c r="F353" i="12" s="1"/>
  <c r="E353" i="12"/>
  <c r="K353" i="12" s="1"/>
  <c r="I353" i="12"/>
  <c r="G354" i="12" l="1"/>
  <c r="F354" i="12" s="1"/>
  <c r="E354" i="12"/>
  <c r="K354" i="12" s="1"/>
  <c r="I354" i="12"/>
  <c r="G355" i="12" l="1"/>
  <c r="F355" i="12" s="1"/>
  <c r="E355" i="12"/>
  <c r="K355" i="12" s="1"/>
  <c r="I355" i="12"/>
  <c r="G356" i="12" l="1"/>
  <c r="F356" i="12" s="1"/>
  <c r="E356" i="12"/>
  <c r="K356" i="12" s="1"/>
  <c r="I356" i="12"/>
  <c r="G357" i="12" l="1"/>
  <c r="F357" i="12" s="1"/>
  <c r="E357" i="12"/>
  <c r="K357" i="12" s="1"/>
  <c r="I357" i="12"/>
  <c r="G358" i="12" l="1"/>
  <c r="F358" i="12" s="1"/>
  <c r="E358" i="12"/>
  <c r="K358" i="12" s="1"/>
  <c r="I358" i="12"/>
  <c r="G359" i="12" l="1"/>
  <c r="F359" i="12" s="1"/>
  <c r="E359" i="12"/>
  <c r="K359" i="12" s="1"/>
  <c r="I359" i="12"/>
  <c r="G360" i="12" l="1"/>
  <c r="F360" i="12" s="1"/>
  <c r="E360" i="12"/>
  <c r="K360" i="12" s="1"/>
  <c r="I360" i="12"/>
  <c r="G361" i="12" l="1"/>
  <c r="F361" i="12" s="1"/>
  <c r="E361" i="12"/>
  <c r="K361" i="12" s="1"/>
  <c r="I361" i="12"/>
  <c r="G362" i="12" l="1"/>
  <c r="F362" i="12" s="1"/>
  <c r="E362" i="12"/>
  <c r="K362" i="12" s="1"/>
  <c r="I362" i="12"/>
  <c r="G363" i="12" l="1"/>
  <c r="F363" i="12" s="1"/>
  <c r="E363" i="12"/>
  <c r="K363" i="12" s="1"/>
  <c r="I363" i="12"/>
  <c r="G364" i="12" l="1"/>
  <c r="F364" i="12" s="1"/>
  <c r="E364" i="12"/>
  <c r="K364" i="12" s="1"/>
  <c r="I364" i="12"/>
  <c r="G365" i="12" l="1"/>
  <c r="F365" i="12" s="1"/>
  <c r="E365" i="12"/>
  <c r="K365" i="12" s="1"/>
  <c r="I365" i="12"/>
  <c r="G366" i="12" l="1"/>
  <c r="F366" i="12" s="1"/>
  <c r="E366" i="12"/>
  <c r="K366" i="12" s="1"/>
  <c r="I366" i="12"/>
  <c r="G367" i="12" l="1"/>
  <c r="F367" i="12" s="1"/>
  <c r="E367" i="12"/>
  <c r="K367" i="12" s="1"/>
  <c r="I367" i="12"/>
  <c r="G368" i="12" l="1"/>
  <c r="F368" i="12" s="1"/>
  <c r="E368" i="12"/>
  <c r="K368" i="12" s="1"/>
  <c r="I368" i="12"/>
  <c r="G369" i="12" l="1"/>
  <c r="F369" i="12" s="1"/>
  <c r="E369" i="12"/>
  <c r="K369" i="12" s="1"/>
  <c r="I369" i="12"/>
  <c r="G370" i="12" l="1"/>
  <c r="F370" i="12" s="1"/>
  <c r="E370" i="12"/>
  <c r="K370" i="12" s="1"/>
  <c r="I370" i="12"/>
  <c r="G371" i="12" l="1"/>
  <c r="F371" i="12" s="1"/>
  <c r="E371" i="12"/>
  <c r="K371" i="12" s="1"/>
  <c r="I371" i="12"/>
  <c r="G372" i="12" l="1"/>
  <c r="F372" i="12" s="1"/>
  <c r="E372" i="12"/>
  <c r="K372" i="12" s="1"/>
  <c r="I372" i="12"/>
  <c r="G373" i="12" l="1"/>
  <c r="F373" i="12" s="1"/>
  <c r="E373" i="12"/>
  <c r="K373" i="12" s="1"/>
  <c r="I373" i="12"/>
  <c r="G374" i="12" l="1"/>
  <c r="F374" i="12" s="1"/>
  <c r="E374" i="12"/>
  <c r="K374" i="12" s="1"/>
  <c r="I374" i="12"/>
  <c r="G375" i="12" l="1"/>
  <c r="F375" i="12" s="1"/>
  <c r="E375" i="12"/>
  <c r="K375" i="12" s="1"/>
  <c r="I375" i="12"/>
  <c r="G376" i="12" l="1"/>
  <c r="F376" i="12" s="1"/>
  <c r="E376" i="12"/>
  <c r="K376" i="12" s="1"/>
  <c r="I376" i="12"/>
  <c r="G377" i="12" l="1"/>
  <c r="E377" i="12"/>
  <c r="K377" i="12" s="1"/>
  <c r="F377" i="12" l="1"/>
  <c r="I377" i="12" s="1"/>
  <c r="G378" i="12" l="1"/>
  <c r="F378" i="12" s="1"/>
  <c r="E378" i="12"/>
  <c r="K378" i="12" s="1"/>
  <c r="I378" i="12"/>
  <c r="G379" i="12" l="1"/>
  <c r="F379" i="12" s="1"/>
  <c r="E379" i="12"/>
  <c r="K379" i="12" s="1"/>
  <c r="I379" i="12"/>
  <c r="G380" i="12" l="1"/>
  <c r="F380" i="12" s="1"/>
  <c r="E380" i="12"/>
  <c r="K380" i="12" s="1"/>
  <c r="I380" i="12"/>
  <c r="G381" i="12" l="1"/>
  <c r="F381" i="12" s="1"/>
  <c r="E381" i="12"/>
  <c r="K381" i="12" s="1"/>
  <c r="I381" i="12"/>
  <c r="G382" i="12" l="1"/>
  <c r="F382" i="12" s="1"/>
  <c r="E382" i="12"/>
  <c r="K382" i="12" s="1"/>
  <c r="I382" i="12"/>
  <c r="G383" i="12" l="1"/>
  <c r="F383" i="12" s="1"/>
  <c r="E383" i="12"/>
  <c r="K383" i="12" s="1"/>
  <c r="I383" i="12"/>
  <c r="G384" i="12" l="1"/>
  <c r="F384" i="12" s="1"/>
  <c r="E384" i="12"/>
  <c r="K384" i="12" s="1"/>
  <c r="I384" i="12"/>
  <c r="G385" i="12" l="1"/>
  <c r="F385" i="12" s="1"/>
  <c r="E385" i="12"/>
  <c r="K385" i="12" s="1"/>
  <c r="I385" i="12"/>
  <c r="G386" i="12" l="1"/>
  <c r="F386" i="12" s="1"/>
  <c r="E386" i="12"/>
  <c r="K386" i="12" s="1"/>
  <c r="I386" i="12"/>
  <c r="G387" i="12" l="1"/>
  <c r="F387" i="12" s="1"/>
  <c r="E387" i="12"/>
  <c r="K387" i="12" s="1"/>
  <c r="I387" i="12"/>
  <c r="G388" i="12" l="1"/>
  <c r="F388" i="12" s="1"/>
  <c r="E388" i="12"/>
  <c r="K388" i="12" s="1"/>
  <c r="I388" i="12"/>
  <c r="G389" i="12" l="1"/>
  <c r="E389" i="12"/>
  <c r="K389" i="12" s="1"/>
  <c r="F389" i="12" l="1"/>
  <c r="I389" i="12" s="1"/>
  <c r="G390" i="12" l="1"/>
  <c r="F390" i="12" s="1"/>
  <c r="E390" i="12"/>
  <c r="K390" i="12" s="1"/>
  <c r="I390" i="12"/>
  <c r="G391" i="12" l="1"/>
  <c r="F391" i="12" s="1"/>
  <c r="E391" i="12"/>
  <c r="K391" i="12" s="1"/>
  <c r="I391" i="12"/>
  <c r="G392" i="12" l="1"/>
  <c r="F392" i="12" s="1"/>
  <c r="E392" i="12"/>
  <c r="K392" i="12" s="1"/>
  <c r="I392" i="12"/>
  <c r="G393" i="12" l="1"/>
  <c r="F393" i="12" s="1"/>
  <c r="E393" i="12"/>
  <c r="K393" i="12" s="1"/>
  <c r="I393" i="12"/>
  <c r="G394" i="12" l="1"/>
  <c r="F394" i="12" s="1"/>
  <c r="E394" i="12"/>
  <c r="K394" i="12" s="1"/>
  <c r="I394" i="12"/>
  <c r="G395" i="12" l="1"/>
  <c r="F395" i="12" s="1"/>
  <c r="E395" i="12"/>
  <c r="K395" i="12" s="1"/>
  <c r="I395" i="12"/>
  <c r="G396" i="12" l="1"/>
  <c r="F396" i="12" s="1"/>
  <c r="E396" i="12"/>
  <c r="K396" i="12" s="1"/>
  <c r="I396" i="12"/>
  <c r="G397" i="12" l="1"/>
  <c r="F397" i="12" s="1"/>
  <c r="E397" i="12"/>
  <c r="K397" i="12" s="1"/>
  <c r="I397" i="12"/>
  <c r="G398" i="12" l="1"/>
  <c r="F398" i="12" s="1"/>
  <c r="E398" i="12"/>
  <c r="K398" i="12" s="1"/>
  <c r="I398" i="12"/>
  <c r="G399" i="12" l="1"/>
  <c r="F399" i="12" s="1"/>
  <c r="E399" i="12"/>
  <c r="K399" i="12" s="1"/>
  <c r="I399" i="12"/>
  <c r="G400" i="12" l="1"/>
  <c r="F400" i="12" s="1"/>
  <c r="E400" i="12"/>
  <c r="K400" i="12" s="1"/>
  <c r="I400" i="12"/>
  <c r="G401" i="12" l="1"/>
  <c r="F401" i="12" s="1"/>
  <c r="E401" i="12"/>
  <c r="K401" i="12" s="1"/>
  <c r="I401" i="12"/>
  <c r="G402" i="12" l="1"/>
  <c r="F402" i="12" s="1"/>
  <c r="E402" i="12"/>
  <c r="K402" i="12" s="1"/>
  <c r="I402" i="12"/>
  <c r="G403" i="12" l="1"/>
  <c r="E403" i="12"/>
  <c r="K403" i="12" s="1"/>
  <c r="F403" i="12" l="1"/>
  <c r="I403" i="12" s="1"/>
  <c r="G404" i="12" l="1"/>
  <c r="F404" i="12" s="1"/>
  <c r="E404" i="12"/>
  <c r="K404" i="12" s="1"/>
  <c r="I404" i="12"/>
  <c r="G405" i="12" l="1"/>
  <c r="F405" i="12" s="1"/>
  <c r="E405" i="12"/>
  <c r="K405" i="12" s="1"/>
  <c r="I405" i="12"/>
  <c r="G406" i="12" l="1"/>
  <c r="F406" i="12" s="1"/>
  <c r="E406" i="12"/>
  <c r="K406" i="12" s="1"/>
  <c r="I406" i="12"/>
  <c r="G407" i="12" l="1"/>
  <c r="F407" i="12" s="1"/>
  <c r="E407" i="12"/>
  <c r="K407" i="12" s="1"/>
  <c r="I407" i="12"/>
  <c r="G408" i="12" l="1"/>
  <c r="F408" i="12" s="1"/>
  <c r="E408" i="12"/>
  <c r="K408" i="12" s="1"/>
  <c r="I408" i="12"/>
  <c r="G409" i="12" l="1"/>
  <c r="F409" i="12" s="1"/>
  <c r="E409" i="12"/>
  <c r="K409" i="12" s="1"/>
  <c r="I409" i="12"/>
  <c r="G410" i="12" l="1"/>
  <c r="F410" i="12" s="1"/>
  <c r="E410" i="12"/>
  <c r="K410" i="12" s="1"/>
  <c r="I410" i="12"/>
  <c r="G411" i="12" l="1"/>
  <c r="F411" i="12" s="1"/>
  <c r="E411" i="12"/>
  <c r="K411" i="12" s="1"/>
  <c r="I411" i="12"/>
  <c r="G412" i="12" l="1"/>
  <c r="F412" i="12" s="1"/>
  <c r="E412" i="12"/>
  <c r="K412" i="12" s="1"/>
  <c r="I412" i="12"/>
  <c r="G413" i="12" l="1"/>
  <c r="F413" i="12" s="1"/>
  <c r="E413" i="12"/>
  <c r="K413" i="12" s="1"/>
  <c r="I413" i="12"/>
  <c r="G414" i="12" l="1"/>
  <c r="F414" i="12" s="1"/>
  <c r="E414" i="12"/>
  <c r="K414" i="12" s="1"/>
  <c r="I414" i="12"/>
  <c r="G415" i="12" l="1"/>
  <c r="F415" i="12" s="1"/>
  <c r="E415" i="12"/>
  <c r="K415" i="12" s="1"/>
  <c r="I415" i="12"/>
  <c r="G416" i="12" l="1"/>
  <c r="F416" i="12" s="1"/>
  <c r="E416" i="12"/>
  <c r="K416" i="12" s="1"/>
  <c r="I416" i="12"/>
  <c r="G417" i="12" l="1"/>
  <c r="F417" i="12" s="1"/>
  <c r="E417" i="12"/>
  <c r="K417" i="12" s="1"/>
  <c r="I417" i="12"/>
  <c r="G418" i="12" l="1"/>
  <c r="F418" i="12" s="1"/>
  <c r="E418" i="12"/>
  <c r="K418" i="12" s="1"/>
  <c r="I418" i="12"/>
  <c r="G419" i="12" l="1"/>
  <c r="E419" i="12"/>
  <c r="K419" i="12" s="1"/>
  <c r="F419" i="12" l="1"/>
  <c r="I419" i="12" s="1"/>
  <c r="G420" i="12" l="1"/>
  <c r="F420" i="12" s="1"/>
  <c r="E420" i="12"/>
  <c r="K420" i="12" s="1"/>
  <c r="I420" i="12"/>
  <c r="G421" i="12" l="1"/>
  <c r="F421" i="12" s="1"/>
  <c r="E421" i="12"/>
  <c r="K421" i="12" s="1"/>
  <c r="I421" i="12"/>
  <c r="G422" i="12" l="1"/>
  <c r="F422" i="12" s="1"/>
  <c r="E422" i="12"/>
  <c r="K422" i="12" s="1"/>
  <c r="I422" i="12"/>
  <c r="G423" i="12" l="1"/>
  <c r="F423" i="12" s="1"/>
  <c r="E423" i="12"/>
  <c r="K423" i="12" s="1"/>
  <c r="I423" i="12"/>
  <c r="G424" i="12" l="1"/>
  <c r="F424" i="12" s="1"/>
  <c r="E424" i="12"/>
  <c r="K424" i="12" s="1"/>
  <c r="I424" i="12"/>
  <c r="G425" i="12" l="1"/>
  <c r="F425" i="12" s="1"/>
  <c r="E425" i="12"/>
  <c r="K425" i="12" s="1"/>
  <c r="I425" i="12"/>
  <c r="G426" i="12" l="1"/>
  <c r="F426" i="12" s="1"/>
  <c r="E426" i="12"/>
  <c r="K426" i="12" s="1"/>
  <c r="I426" i="12"/>
  <c r="G427" i="12" l="1"/>
  <c r="F427" i="12" s="1"/>
  <c r="E427" i="12"/>
  <c r="K427" i="12" s="1"/>
  <c r="I427" i="12"/>
  <c r="G428" i="12" l="1"/>
  <c r="F428" i="12" s="1"/>
  <c r="E428" i="12"/>
  <c r="K428" i="12" s="1"/>
  <c r="I428" i="12"/>
  <c r="G429" i="12" l="1"/>
  <c r="F429" i="12" s="1"/>
  <c r="E429" i="12"/>
  <c r="K429" i="12" s="1"/>
  <c r="I429" i="12"/>
  <c r="G430" i="12" l="1"/>
  <c r="F430" i="12" s="1"/>
  <c r="E430" i="12"/>
  <c r="K430" i="12" s="1"/>
  <c r="I430" i="12"/>
  <c r="G431" i="12" l="1"/>
  <c r="F431" i="12" s="1"/>
  <c r="E431" i="12"/>
  <c r="K431" i="12" s="1"/>
  <c r="I431" i="12"/>
  <c r="G432" i="12" l="1"/>
  <c r="F432" i="12" s="1"/>
  <c r="E432" i="12"/>
  <c r="K432" i="12" s="1"/>
  <c r="I432" i="12"/>
  <c r="G433" i="12" l="1"/>
  <c r="E433" i="12"/>
  <c r="K433" i="12" s="1"/>
  <c r="F433" i="12" l="1"/>
  <c r="I433" i="12" s="1"/>
  <c r="G434" i="12" l="1"/>
  <c r="E434" i="12"/>
  <c r="K434" i="12" s="1"/>
  <c r="F434" i="12" l="1"/>
  <c r="I434" i="12" s="1"/>
  <c r="G435" i="12" l="1"/>
  <c r="F435" i="12" s="1"/>
  <c r="E435" i="12"/>
  <c r="K435" i="12" s="1"/>
  <c r="I435" i="12"/>
  <c r="G436" i="12" l="1"/>
  <c r="F436" i="12" s="1"/>
  <c r="E436" i="12"/>
  <c r="K436" i="12" s="1"/>
  <c r="I436" i="12"/>
  <c r="G437" i="12" l="1"/>
  <c r="F437" i="12" s="1"/>
  <c r="E437" i="12"/>
  <c r="K437" i="12" s="1"/>
  <c r="I437" i="12"/>
  <c r="G438" i="12" l="1"/>
  <c r="F438" i="12" s="1"/>
  <c r="E438" i="12"/>
  <c r="K438" i="12" s="1"/>
  <c r="I438" i="12"/>
  <c r="G439" i="12" l="1"/>
  <c r="F439" i="12" s="1"/>
  <c r="E439" i="12"/>
  <c r="K439" i="12" s="1"/>
  <c r="I439" i="12"/>
  <c r="G440" i="12" l="1"/>
  <c r="F440" i="12" s="1"/>
  <c r="E440" i="12"/>
  <c r="K440" i="12" s="1"/>
  <c r="I440" i="12"/>
  <c r="G441" i="12" l="1"/>
  <c r="F441" i="12" s="1"/>
  <c r="E441" i="12"/>
  <c r="K441" i="12" s="1"/>
  <c r="I441" i="12"/>
  <c r="G442" i="12" l="1"/>
  <c r="F442" i="12" s="1"/>
  <c r="E442" i="12"/>
  <c r="K442" i="12" s="1"/>
  <c r="I442" i="12"/>
  <c r="G443" i="12" l="1"/>
  <c r="F443" i="12" s="1"/>
  <c r="E443" i="12"/>
  <c r="K443" i="12" s="1"/>
  <c r="I443" i="12"/>
  <c r="G444" i="12" l="1"/>
  <c r="F444" i="12" s="1"/>
  <c r="E444" i="12"/>
  <c r="K444" i="12" s="1"/>
  <c r="I444" i="12"/>
  <c r="G445" i="12" l="1"/>
  <c r="F445" i="12" s="1"/>
  <c r="E445" i="12"/>
  <c r="K445" i="12" s="1"/>
  <c r="I445" i="12"/>
  <c r="G446" i="12" l="1"/>
  <c r="F446" i="12" s="1"/>
  <c r="E446" i="12"/>
  <c r="K446" i="12" s="1"/>
  <c r="I446" i="12"/>
  <c r="G447" i="12" l="1"/>
  <c r="F447" i="12" s="1"/>
  <c r="E447" i="12"/>
  <c r="K447" i="12" s="1"/>
  <c r="I447" i="12"/>
  <c r="G448" i="12" l="1"/>
  <c r="F448" i="12" s="1"/>
  <c r="E448" i="12"/>
  <c r="K448" i="12" s="1"/>
  <c r="I448" i="12"/>
  <c r="G449" i="12" l="1"/>
  <c r="F449" i="12" s="1"/>
  <c r="E449" i="12"/>
  <c r="K449" i="12" s="1"/>
  <c r="I449" i="12"/>
  <c r="G450" i="12" l="1"/>
  <c r="F450" i="12" s="1"/>
  <c r="E450" i="12"/>
  <c r="K450" i="12" s="1"/>
  <c r="I450" i="12"/>
  <c r="G451" i="12" l="1"/>
  <c r="F451" i="12" s="1"/>
  <c r="E451" i="12"/>
  <c r="K451" i="12" s="1"/>
  <c r="I451" i="12"/>
  <c r="G452" i="12" l="1"/>
  <c r="F452" i="12" s="1"/>
  <c r="E452" i="12"/>
  <c r="K452" i="12" s="1"/>
  <c r="I452" i="12"/>
  <c r="G453" i="12" l="1"/>
  <c r="E453" i="12"/>
  <c r="K453" i="12" s="1"/>
  <c r="F453" i="12" l="1"/>
  <c r="I453" i="12" s="1"/>
  <c r="G454" i="12" l="1"/>
  <c r="F454" i="12" s="1"/>
  <c r="E454" i="12"/>
  <c r="K454" i="12" s="1"/>
  <c r="I454" i="12"/>
  <c r="G455" i="12" l="1"/>
  <c r="F455" i="12" s="1"/>
  <c r="E455" i="12"/>
  <c r="K455" i="12" s="1"/>
  <c r="I455" i="12"/>
  <c r="G456" i="12" l="1"/>
  <c r="F456" i="12" s="1"/>
  <c r="E456" i="12"/>
  <c r="K456" i="12" s="1"/>
  <c r="I456" i="12"/>
  <c r="G457" i="12" l="1"/>
  <c r="F457" i="12" s="1"/>
  <c r="E457" i="12"/>
  <c r="K457" i="12" s="1"/>
  <c r="I457" i="12"/>
  <c r="G458" i="12" l="1"/>
  <c r="F458" i="12" s="1"/>
  <c r="E458" i="12"/>
  <c r="K458" i="12" s="1"/>
  <c r="I458" i="12"/>
  <c r="G459" i="12" l="1"/>
  <c r="F459" i="12" s="1"/>
  <c r="E459" i="12"/>
  <c r="K459" i="12" s="1"/>
  <c r="I459" i="12"/>
  <c r="G460" i="12" l="1"/>
  <c r="F460" i="12" s="1"/>
  <c r="E460" i="12"/>
  <c r="K460" i="12" s="1"/>
  <c r="I460" i="12"/>
  <c r="G461" i="12" l="1"/>
  <c r="F461" i="12" s="1"/>
  <c r="E461" i="12"/>
  <c r="K461" i="12" s="1"/>
  <c r="I461" i="12"/>
  <c r="G462" i="12" l="1"/>
  <c r="F462" i="12" s="1"/>
  <c r="E462" i="12"/>
  <c r="K462" i="12" s="1"/>
  <c r="I462" i="12"/>
  <c r="G463" i="12" l="1"/>
  <c r="F463" i="12" s="1"/>
  <c r="E463" i="12"/>
  <c r="K463" i="12" s="1"/>
  <c r="I463" i="12"/>
  <c r="G464" i="12" l="1"/>
  <c r="F464" i="12" s="1"/>
  <c r="E464" i="12"/>
  <c r="K464" i="12" s="1"/>
  <c r="I464" i="12"/>
  <c r="G465" i="12" l="1"/>
  <c r="F465" i="12" s="1"/>
  <c r="E465" i="12"/>
  <c r="K465" i="12" s="1"/>
  <c r="I465" i="12"/>
  <c r="G466" i="12" l="1"/>
  <c r="F466" i="12" s="1"/>
  <c r="E466" i="12"/>
  <c r="K466" i="12" s="1"/>
  <c r="I466" i="12"/>
  <c r="G467" i="12" l="1"/>
  <c r="F467" i="12" s="1"/>
  <c r="E467" i="12"/>
  <c r="K467" i="12" s="1"/>
  <c r="I467" i="12"/>
  <c r="G468" i="12" l="1"/>
  <c r="F468" i="12" s="1"/>
  <c r="E468" i="12"/>
  <c r="K468" i="12" s="1"/>
  <c r="I468" i="12"/>
  <c r="G469" i="12" l="1"/>
  <c r="F469" i="12" s="1"/>
  <c r="E469" i="12"/>
  <c r="K469" i="12" s="1"/>
  <c r="I469" i="12"/>
  <c r="G470" i="12" l="1"/>
  <c r="F470" i="12" s="1"/>
  <c r="E470" i="12"/>
  <c r="K470" i="12" s="1"/>
  <c r="I470" i="12"/>
  <c r="G471" i="12" l="1"/>
  <c r="F471" i="12" s="1"/>
  <c r="E471" i="12"/>
  <c r="K471" i="12" s="1"/>
  <c r="I471" i="12"/>
  <c r="G472" i="12" l="1"/>
  <c r="F472" i="12" s="1"/>
  <c r="E472" i="12"/>
  <c r="K472" i="12" s="1"/>
  <c r="I472" i="12"/>
  <c r="G473" i="12" l="1"/>
  <c r="F473" i="12" s="1"/>
  <c r="E473" i="12"/>
  <c r="K473" i="12" s="1"/>
  <c r="I473" i="12"/>
  <c r="G474" i="12" l="1"/>
  <c r="F474" i="12" s="1"/>
  <c r="E474" i="12"/>
  <c r="K474" i="12" s="1"/>
  <c r="I474" i="12"/>
  <c r="G475" i="12" l="1"/>
  <c r="F475" i="12" s="1"/>
  <c r="E475" i="12"/>
  <c r="K475" i="12" s="1"/>
  <c r="I475" i="12"/>
  <c r="G476" i="12" l="1"/>
  <c r="F476" i="12" s="1"/>
  <c r="E476" i="12"/>
  <c r="K476" i="12" s="1"/>
  <c r="I476" i="12"/>
  <c r="G477" i="12" l="1"/>
  <c r="F477" i="12" s="1"/>
  <c r="E477" i="12"/>
  <c r="K477" i="12" s="1"/>
  <c r="I477" i="12"/>
  <c r="G478" i="12" l="1"/>
  <c r="F478" i="12" s="1"/>
  <c r="E478" i="12"/>
  <c r="K478" i="12" s="1"/>
  <c r="I478" i="12"/>
  <c r="G479" i="12" l="1"/>
  <c r="F479" i="12" s="1"/>
  <c r="E479" i="12"/>
  <c r="K479" i="12" s="1"/>
  <c r="I479" i="12"/>
  <c r="G480" i="12" l="1"/>
  <c r="F480" i="12" s="1"/>
  <c r="E480" i="12"/>
  <c r="K480" i="12" s="1"/>
  <c r="I480" i="12"/>
  <c r="G481" i="12" l="1"/>
  <c r="F481" i="12" s="1"/>
  <c r="E481" i="12"/>
  <c r="K481" i="12" s="1"/>
  <c r="I481" i="12"/>
  <c r="G482" i="12" l="1"/>
  <c r="F482" i="12" s="1"/>
  <c r="E482" i="12"/>
  <c r="K482" i="12" s="1"/>
  <c r="I482" i="12"/>
  <c r="G483" i="12" l="1"/>
  <c r="F483" i="12" s="1"/>
  <c r="E483" i="12"/>
  <c r="K483" i="12" s="1"/>
  <c r="I483" i="12"/>
  <c r="G484" i="12" l="1"/>
  <c r="F484" i="12" s="1"/>
  <c r="E484" i="12"/>
  <c r="K484" i="12" s="1"/>
  <c r="I484" i="12"/>
  <c r="G485" i="12" l="1"/>
  <c r="F485" i="12" s="1"/>
  <c r="E485" i="12"/>
  <c r="K485" i="12" s="1"/>
  <c r="I485" i="12"/>
  <c r="G486" i="12" l="1"/>
  <c r="F486" i="12" s="1"/>
  <c r="E486" i="12"/>
  <c r="K486" i="12" s="1"/>
  <c r="I486" i="12"/>
  <c r="G487" i="12" l="1"/>
  <c r="F487" i="12" s="1"/>
  <c r="E487" i="12"/>
  <c r="K487" i="12" s="1"/>
  <c r="I487" i="12"/>
  <c r="G488" i="12" l="1"/>
  <c r="F488" i="12" s="1"/>
  <c r="E488" i="12"/>
  <c r="K488" i="12" s="1"/>
  <c r="I488" i="12"/>
  <c r="G489" i="12" l="1"/>
  <c r="F489" i="12" s="1"/>
  <c r="E489" i="12"/>
  <c r="K489" i="12" s="1"/>
  <c r="I489" i="12"/>
  <c r="G490" i="12" l="1"/>
  <c r="F490" i="12" s="1"/>
  <c r="E490" i="12"/>
  <c r="K490" i="12" s="1"/>
  <c r="I490" i="12"/>
  <c r="G491" i="12" l="1"/>
  <c r="F491" i="12" s="1"/>
  <c r="E491" i="12"/>
  <c r="K491" i="12" s="1"/>
  <c r="I491" i="12"/>
  <c r="G492" i="12" l="1"/>
  <c r="F492" i="12" s="1"/>
  <c r="E492" i="12"/>
  <c r="K492" i="12" s="1"/>
  <c r="I492" i="12"/>
  <c r="G493" i="12" l="1"/>
  <c r="F493" i="12" s="1"/>
  <c r="E493" i="12"/>
  <c r="K493" i="12" s="1"/>
  <c r="I493" i="12"/>
  <c r="G494" i="12" l="1"/>
  <c r="F494" i="12" s="1"/>
  <c r="E494" i="12"/>
  <c r="K494" i="12" s="1"/>
  <c r="I494" i="12"/>
  <c r="G495" i="12" l="1"/>
  <c r="F495" i="12" s="1"/>
  <c r="E495" i="12"/>
  <c r="K495" i="12" s="1"/>
  <c r="I495" i="12"/>
  <c r="G496" i="12" l="1"/>
  <c r="E496" i="12"/>
  <c r="K496" i="12" l="1"/>
  <c r="D12" i="12" s="1"/>
  <c r="C12" i="12"/>
  <c r="F496" i="12"/>
  <c r="C11" i="12" l="1"/>
  <c r="C13" i="12" s="1"/>
  <c r="D11" i="12"/>
  <c r="D13" i="12" s="1"/>
  <c r="I496" i="12"/>
</calcChain>
</file>

<file path=xl/sharedStrings.xml><?xml version="1.0" encoding="utf-8"?>
<sst xmlns="http://schemas.openxmlformats.org/spreadsheetml/2006/main" count="115" uniqueCount="42">
  <si>
    <t>Kwota kredytu</t>
  </si>
  <si>
    <t>Rok</t>
  </si>
  <si>
    <t>Ilość lat</t>
  </si>
  <si>
    <t>Ilość rat</t>
  </si>
  <si>
    <t>Miesiąc</t>
  </si>
  <si>
    <t>Oprocentowanie</t>
  </si>
  <si>
    <t>Kapitał pozostający do spłaty</t>
  </si>
  <si>
    <t>START</t>
  </si>
  <si>
    <t>Odsetki</t>
  </si>
  <si>
    <t>Kapitał</t>
  </si>
  <si>
    <t>Cała rata</t>
  </si>
  <si>
    <t>Wysokość raty stałej</t>
  </si>
  <si>
    <t>Źródło:</t>
  </si>
  <si>
    <t>http://jakoszczedzacpieniadze.pl</t>
  </si>
  <si>
    <t>Column1</t>
  </si>
  <si>
    <t>Ile nadpłacamy przy tej racie?</t>
  </si>
  <si>
    <t>Odsetki normalne</t>
  </si>
  <si>
    <t>Odsetki "Rodzina na Swoim"</t>
  </si>
  <si>
    <t>Spłacony kapitał</t>
  </si>
  <si>
    <t>Suma odsetek</t>
  </si>
  <si>
    <t>Standardowy kredyt</t>
  </si>
  <si>
    <t>"Rodzina na Swoim"</t>
  </si>
  <si>
    <t>Całkowita wartość kredytu</t>
  </si>
  <si>
    <t>Lokata roczna</t>
  </si>
  <si>
    <t>Oprocentowanie lokaty</t>
  </si>
  <si>
    <t>Kwota lokaty</t>
  </si>
  <si>
    <t>Odsetki netto</t>
  </si>
  <si>
    <t>Kwota z odsetkami</t>
  </si>
  <si>
    <t>Podatek "Belki"</t>
  </si>
  <si>
    <t>Wpłacanie na ROR co miesiąc określonej kwoty</t>
  </si>
  <si>
    <t>Ilość lat odkładania</t>
  </si>
  <si>
    <t>Ilość miesięcy wpłacania</t>
  </si>
  <si>
    <t>Kwota wpłacana co miesiąc</t>
  </si>
  <si>
    <t>Oprocentowanie rachunku</t>
  </si>
  <si>
    <t>Oprocentowanie netto (po Belce)</t>
  </si>
  <si>
    <t>Wpłacony kapitał</t>
  </si>
  <si>
    <t>Suma odsetek narastająco</t>
  </si>
  <si>
    <t>Całkowita kwota z uwzględnieniem odsetek</t>
  </si>
  <si>
    <t>Odsetki bez kapitału</t>
  </si>
  <si>
    <t xml:space="preserve">Arkusz służy do obliczania korzyści związanych z nadpłacaniem rat kredytowych w wariancie powodującym utrzymanie wysokości raty kredytowej, przy jednoczesnym skróceniu okresu kredytowania.
Wskazówki dotyczące wypełniania arkusza:
- W przypadku zmiany oprocentowania kredytu, możesz zmienić parametry w kolumnie "Oprocentowanie"
- Jeśli chcesz nadpłacić kredyt, to kwotę nadpłaty wstaw do kolumny "Ile nadpłacamy przy tej racie?"
- Jeśli korzystasz z programu "Rodzina na Swoim", to wysokość odsetek za pierwsze 8 lat kredytu znajdziesz w kolumnie K
Ten arkusz powstał, jako uzupełnienie artykułu na blogu "Jak oszczędzać pieniądze" i przedstawia opis sytuacji kredytowej Marcina. I dlatego:
- Na kolejnych zakładkach arkusza znajdziesz te same kalkulacje, ale uwzględniające: nadpłatę kwoty 72 000 zł w trzecim roku kredytowania, nadpłatę kwoty 72 000 zł w 8-ym roku kredytowania i regularne nadpłacanie rat o 1000 zł miesięcznie przez 6 lat
- Dla porównania przedstawiono również oprocentowanie lokaty na 72 000 zł oraz systematycznie wpłacanego co miesięc 1000 zł przy zastosowaniu "procentu składanego" </t>
  </si>
  <si>
    <t>Harmonogram spłaty kredytu hipotecznego</t>
  </si>
  <si>
    <t>Wariant II - nadpłaty nie redukują wysokości raty (jest ona stała), ale skracają czas spłaty kredytu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</si>
</sst>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10" fontId="0" fillId="0" borderId="0" xfId="0" applyNumberFormat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right" vertical="top"/>
    </xf>
    <xf numFmtId="10" fontId="0" fillId="2" borderId="0" xfId="0" applyNumberFormat="1" applyFill="1" applyAlignment="1">
      <alignment vertical="top"/>
    </xf>
    <xf numFmtId="8" fontId="0" fillId="2" borderId="0" xfId="0" applyNumberFormat="1" applyFill="1" applyAlignment="1">
      <alignment vertical="top"/>
    </xf>
    <xf numFmtId="0" fontId="0" fillId="0" borderId="0" xfId="0" applyAlignment="1">
      <alignment horizontal="left" vertical="top" wrapText="1"/>
    </xf>
    <xf numFmtId="8" fontId="0" fillId="0" borderId="0" xfId="0" applyNumberFormat="1" applyFill="1" applyAlignment="1">
      <alignment vertical="top"/>
    </xf>
    <xf numFmtId="8" fontId="1" fillId="0" borderId="0" xfId="0" applyNumberFormat="1" applyFont="1" applyAlignment="1">
      <alignment vertical="top"/>
    </xf>
    <xf numFmtId="8" fontId="0" fillId="4" borderId="0" xfId="0" applyNumberFormat="1" applyFill="1" applyAlignment="1">
      <alignment vertical="top"/>
    </xf>
    <xf numFmtId="8" fontId="1" fillId="3" borderId="0" xfId="0" applyNumberFormat="1" applyFont="1" applyFill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7" fillId="0" borderId="0" xfId="4" applyFont="1" applyAlignment="1">
      <alignment vertical="top"/>
    </xf>
    <xf numFmtId="8" fontId="0" fillId="3" borderId="0" xfId="0" applyNumberFormat="1" applyFill="1" applyAlignment="1">
      <alignment vertical="top"/>
    </xf>
    <xf numFmtId="0" fontId="5" fillId="0" borderId="0" xfId="0" applyFont="1" applyAlignment="1">
      <alignment horizontal="left" vertical="top" wrapText="1"/>
    </xf>
  </cellXfs>
  <cellStyles count="5">
    <cellStyle name="Comma 2" xfId="2"/>
    <cellStyle name="Hyperlink" xfId="4" builtinId="8"/>
    <cellStyle name="Normal" xfId="0" builtinId="0"/>
    <cellStyle name="Normal 2" xfId="1"/>
    <cellStyle name="Percent 2" xfId="3"/>
  </cellStyles>
  <dxfs count="78"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numFmt numFmtId="14" formatCode="0.00%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4" formatCode="0.00%"/>
      <alignment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4" formatCode="0.00%"/>
      <alignment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4" formatCode="0.00%"/>
      <alignment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2" formatCode="#,##0.00\ &quot;zł&quot;;[Red]\-#,##0.00\ &quot;zł&quot;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2" formatCode="#,##0.00\ &quot;zł&quot;;[Red]\-#,##0.00\ &quot;zł&quot;"/>
      <alignment vertical="top" textRotation="0" wrapText="0" indent="0" justifyLastLine="0" shrinkToFit="0" readingOrder="0"/>
    </dxf>
    <dxf>
      <numFmt numFmtId="14" formatCode="0.00%"/>
      <alignment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42" displayName="Table42" ref="B19:I500" totalsRowShown="0" headerRowDxfId="77" dataDxfId="76">
  <tableColumns count="8">
    <tableColumn id="1" name="Rok" dataDxfId="75">
      <calculatedColumnFormula>ROUNDUP(C20/12,0)</calculatedColumnFormula>
    </tableColumn>
    <tableColumn id="2" name="Miesiąc" dataDxfId="74">
      <calculatedColumnFormula>C19+1</calculatedColumnFormula>
    </tableColumn>
    <tableColumn id="3" name="Oprocentowanie" dataDxfId="73">
      <calculatedColumnFormula>$C$10</calculatedColumnFormula>
    </tableColumn>
    <tableColumn id="4" name="Odsetki normalne" dataDxfId="72">
      <calculatedColumnFormula>I19*D20/12</calculatedColumnFormula>
    </tableColumn>
    <tableColumn id="5" name="Kapitał" dataDxfId="71">
      <calculatedColumnFormula>IF(I19&gt;0.001,IF(ISBLANK(#REF!),PPMT(Table42[[#This Row],[Oprocentowanie]]/12,1,$C$9-Table42[[#This Row],[Miesiąc]]+1,-I19),#REF!-Table42[[#This Row],[Odsetki normalne]]),0)</calculatedColumnFormula>
    </tableColumn>
    <tableColumn id="6" name="Cała rata" dataDxfId="70">
      <calculatedColumnFormula>IF(I19&gt;0,E20+F20,0)</calculatedColumnFormula>
    </tableColumn>
    <tableColumn id="8" name="Ile nadpłacamy przy tej racie?" dataDxfId="69"/>
    <tableColumn id="7" name="Kapitał pozostający do spłaty" dataDxfId="68">
      <calculatedColumnFormula>IF(I19-F20&gt;0.001,I19-F20,0)</calculatedColumn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4211" displayName="Table4211" ref="B15:I496" totalsRowShown="0" headerRowDxfId="26" dataDxfId="25">
  <tableColumns count="8">
    <tableColumn id="1" name="Rok" dataDxfId="24">
      <calculatedColumnFormula>ROUNDUP(C16/12,0)</calculatedColumnFormula>
    </tableColumn>
    <tableColumn id="2" name="Miesiąc" dataDxfId="23">
      <calculatedColumnFormula>C15+1</calculatedColumnFormula>
    </tableColumn>
    <tableColumn id="3" name="Oprocentowanie" dataDxfId="22">
      <calculatedColumnFormula>$C$6</calculatedColumnFormula>
    </tableColumn>
    <tableColumn id="4" name="Odsetki normalne" dataDxfId="21">
      <calculatedColumnFormula>I15*D16/12</calculatedColumnFormula>
    </tableColumn>
    <tableColumn id="5" name="Kapitał" dataDxfId="20">
      <calculatedColumnFormula>IF(I15&gt;0,F15*(1+D16/12),0)</calculatedColumnFormula>
    </tableColumn>
    <tableColumn id="6" name="Cała rata" dataDxfId="19">
      <calculatedColumnFormula>IF(I15&gt;0,E16+F16,0)</calculatedColumnFormula>
    </tableColumn>
    <tableColumn id="8" name="Ile nadpłacamy przy tej racie?" dataDxfId="18"/>
    <tableColumn id="7" name="Kapitał pozostający do spłaty" dataDxfId="17">
      <calculatedColumnFormula>IF(I15-F16&gt;0.001,I15-F16,0)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212" displayName="Table212" ref="K15:K496" totalsRowShown="0" headerRowDxfId="16" dataDxfId="15">
  <tableColumns count="1">
    <tableColumn id="1" name="Odsetki &quot;Rodzina na Swoim&quot;" dataDxfId="14">
      <calculatedColumnFormula>IF(Table4211[[#This Row],[Rok]]&lt;9,Table4211[[#This Row],[Odsetki normalne]]*50%,Table4211[[#This Row],[Odsetki normalne]])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313" displayName="Table313" ref="B10:D13" totalsRowShown="0" headerRowDxfId="13">
  <tableColumns count="3">
    <tableColumn id="1" name="Column1" dataDxfId="12"/>
    <tableColumn id="2" name="Standardowy kredyt" dataDxfId="11">
      <calculatedColumnFormula>SUM(Table42[Kapitał])</calculatedColumnFormula>
    </tableColumn>
    <tableColumn id="3" name="&quot;Rodzina na Swoim&quot;" dataDxfId="10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8" name="Table8" displayName="Table8" ref="B6:I46" totalsRowShown="0" headerRowDxfId="9" dataDxfId="8">
  <tableColumns count="8">
    <tableColumn id="1" name="Rok" dataDxfId="7">
      <calculatedColumnFormula>B6+1</calculatedColumnFormula>
    </tableColumn>
    <tableColumn id="2" name="Oprocentowanie" dataDxfId="6">
      <calculatedColumnFormula>$C$3</calculatedColumnFormula>
    </tableColumn>
    <tableColumn id="3" name="Kapitał" dataDxfId="5"/>
    <tableColumn id="4" name="Odsetki" dataDxfId="4">
      <calculatedColumnFormula>Table8[[#This Row],[Kapitał]]*Table8[[#This Row],[Oprocentowanie]]</calculatedColumnFormula>
    </tableColumn>
    <tableColumn id="5" name="Podatek &quot;Belki&quot;" dataDxfId="3">
      <calculatedColumnFormula>Table8[[#This Row],[Odsetki]]*19%</calculatedColumnFormula>
    </tableColumn>
    <tableColumn id="6" name="Odsetki netto" dataDxfId="2">
      <calculatedColumnFormula>Table8[[#This Row],[Odsetki]]-Table8[[#This Row],[Podatek "Belki"]]</calculatedColumnFormula>
    </tableColumn>
    <tableColumn id="7" name="Kwota z odsetkami" dataDxfId="1">
      <calculatedColumnFormula>Table8[[#This Row],[Kapitał]]+Table8[[#This Row],[Odsetki netto]]</calculatedColumnFormula>
    </tableColumn>
    <tableColumn id="8" name="Odsetki bez kapitału" dataDxfId="0">
      <calculatedColumnFormula>Table8[[#This Row],[Kwota z odsetkami]]-$C$4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K19:K500" totalsRowShown="0" headerRowDxfId="67" dataDxfId="66">
  <tableColumns count="1">
    <tableColumn id="1" name="Odsetki &quot;Rodzina na Swoim&quot;" dataDxfId="65">
      <calculatedColumnFormula>IF(Table42[[#This Row],[Rok]]&lt;9,Table42[[#This Row],[Odsetki normalne]]*50%,Table42[[#This Row],[Odsetki normalne]])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14:D17" totalsRowShown="0" headerRowDxfId="64">
  <tableColumns count="3">
    <tableColumn id="1" name="Column1" dataDxfId="63"/>
    <tableColumn id="2" name="Standardowy kredyt" dataDxfId="62">
      <calculatedColumnFormula>SUM(Table42[Kapitał])</calculatedColumnFormula>
    </tableColumn>
    <tableColumn id="3" name="&quot;Rodzina na Swoim&quot;" dataDxfId="6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3" name="Table421114" displayName="Table421114" ref="B15:I496" totalsRowShown="0" headerRowDxfId="60" dataDxfId="59">
  <tableColumns count="8">
    <tableColumn id="1" name="Rok" dataDxfId="58">
      <calculatedColumnFormula>ROUNDUP(C16/12,0)</calculatedColumnFormula>
    </tableColumn>
    <tableColumn id="2" name="Miesiąc" dataDxfId="57">
      <calculatedColumnFormula>C15+1</calculatedColumnFormula>
    </tableColumn>
    <tableColumn id="3" name="Oprocentowanie" dataDxfId="56">
      <calculatedColumnFormula>$C$6</calculatedColumnFormula>
    </tableColumn>
    <tableColumn id="4" name="Odsetki normalne" dataDxfId="55">
      <calculatedColumnFormula>I15*D16/12</calculatedColumnFormula>
    </tableColumn>
    <tableColumn id="5" name="Kapitał" dataDxfId="54">
      <calculatedColumnFormula>IF(I15&gt;0,F15*(1+D16/12),0)</calculatedColumnFormula>
    </tableColumn>
    <tableColumn id="6" name="Cała rata" dataDxfId="53">
      <calculatedColumnFormula>IF(I15&gt;0,E16+F16,0)</calculatedColumnFormula>
    </tableColumn>
    <tableColumn id="8" name="Ile nadpłacamy przy tej racie?" dataDxfId="52"/>
    <tableColumn id="7" name="Kapitał pozostający do spłaty" dataDxfId="51">
      <calculatedColumnFormula>IF(I15-F16&gt;0.001,I15-F16,0)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4" name="Table21215" displayName="Table21215" ref="K15:K496" totalsRowShown="0" headerRowDxfId="50" dataDxfId="49">
  <tableColumns count="1">
    <tableColumn id="1" name="Odsetki &quot;Rodzina na Swoim&quot;" dataDxfId="48">
      <calculatedColumnFormula>IF(Table421114[[#This Row],[Rok]]&lt;9,Table421114[[#This Row],[Odsetki normalne]]*50%,Table421114[[#This Row],[Odsetki normalne]])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5" name="Table31316" displayName="Table31316" ref="B10:D13" totalsRowShown="0" headerRowDxfId="47">
  <tableColumns count="3">
    <tableColumn id="1" name="Column1" dataDxfId="46"/>
    <tableColumn id="2" name="Standardowy kredyt" dataDxfId="45">
      <calculatedColumnFormula>SUM(Table42[Kapitał])</calculatedColumnFormula>
    </tableColumn>
    <tableColumn id="3" name="&quot;Rodzina na Swoim&quot;" dataDxfId="44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16" name="Table42111417" displayName="Table42111417" ref="B15:I496" totalsRowShown="0" headerRowDxfId="43" dataDxfId="42">
  <tableColumns count="8">
    <tableColumn id="1" name="Rok" dataDxfId="41">
      <calculatedColumnFormula>ROUNDUP(C16/12,0)</calculatedColumnFormula>
    </tableColumn>
    <tableColumn id="2" name="Miesiąc" dataDxfId="40">
      <calculatedColumnFormula>C15+1</calculatedColumnFormula>
    </tableColumn>
    <tableColumn id="3" name="Oprocentowanie" dataDxfId="39">
      <calculatedColumnFormula>$C$6</calculatedColumnFormula>
    </tableColumn>
    <tableColumn id="4" name="Odsetki normalne" dataDxfId="38">
      <calculatedColumnFormula>I15*D16/12</calculatedColumnFormula>
    </tableColumn>
    <tableColumn id="5" name="Kapitał" dataDxfId="37">
      <calculatedColumnFormula>IF(I15&gt;0,F15*(1+D16/12),0)</calculatedColumnFormula>
    </tableColumn>
    <tableColumn id="6" name="Cała rata" dataDxfId="36">
      <calculatedColumnFormula>IF(I15&gt;0,E16+F16,0)</calculatedColumnFormula>
    </tableColumn>
    <tableColumn id="8" name="Ile nadpłacamy przy tej racie?" dataDxfId="35"/>
    <tableColumn id="7" name="Kapitał pozostający do spłaty" dataDxfId="34">
      <calculatedColumnFormula>IF(I15-F16&gt;0.001,I15-F16,0)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7" name="Table2121518" displayName="Table2121518" ref="K15:K496" totalsRowShown="0" headerRowDxfId="33" dataDxfId="32">
  <tableColumns count="1">
    <tableColumn id="1" name="Odsetki &quot;Rodzina na Swoim&quot;" dataDxfId="31">
      <calculatedColumnFormula>IF(Table42111417[[#This Row],[Rok]]&lt;9,Table42111417[[#This Row],[Odsetki normalne]]*50%,Table42111417[[#This Row],[Odsetki normalne]])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8" name="Table3131619" displayName="Table3131619" ref="B10:D13" totalsRowShown="0" headerRowDxfId="30">
  <tableColumns count="3">
    <tableColumn id="1" name="Column1" dataDxfId="29"/>
    <tableColumn id="2" name="Standardowy kredyt" dataDxfId="28">
      <calculatedColumnFormula>SUM(Table42[Kapitał])</calculatedColumnFormula>
    </tableColumn>
    <tableColumn id="3" name="&quot;Rodzina na Swoim&quot;" dataDxfId="27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koszczedzacpieniadze.pl/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2"/>
  <sheetViews>
    <sheetView showGridLines="0" tabSelected="1" workbookViewId="0">
      <selection activeCell="I1" sqref="I1"/>
    </sheetView>
  </sheetViews>
  <sheetFormatPr defaultRowHeight="15" x14ac:dyDescent="0.25"/>
  <cols>
    <col min="1" max="1" width="1.85546875" style="1" customWidth="1"/>
    <col min="2" max="2" width="26.42578125" style="1" customWidth="1"/>
    <col min="3" max="4" width="16.85546875" style="1" customWidth="1"/>
    <col min="5" max="5" width="12.42578125" style="1" customWidth="1"/>
    <col min="6" max="6" width="14.7109375" style="1" customWidth="1"/>
    <col min="7" max="7" width="10.7109375" style="1" customWidth="1"/>
    <col min="8" max="8" width="21" style="1" customWidth="1"/>
    <col min="9" max="9" width="15.85546875" style="1" customWidth="1"/>
    <col min="10" max="10" width="16.7109375" style="1" customWidth="1"/>
    <col min="11" max="16384" width="9.140625" style="1"/>
  </cols>
  <sheetData>
    <row r="1" spans="2:7" ht="23.25" x14ac:dyDescent="0.25">
      <c r="B1" s="15" t="s">
        <v>40</v>
      </c>
    </row>
    <row r="2" spans="2:7" ht="18.75" x14ac:dyDescent="0.25">
      <c r="B2" s="16" t="s">
        <v>41</v>
      </c>
    </row>
    <row r="4" spans="2:7" ht="211.5" customHeight="1" x14ac:dyDescent="0.25">
      <c r="B4" s="21" t="s">
        <v>39</v>
      </c>
      <c r="C4" s="21"/>
      <c r="D4" s="21"/>
      <c r="E4" s="21"/>
      <c r="F4" s="21"/>
      <c r="G4" s="21"/>
    </row>
    <row r="5" spans="2:7" x14ac:dyDescent="0.25">
      <c r="B5" s="17"/>
      <c r="C5" s="17"/>
      <c r="D5" s="17"/>
      <c r="E5" s="17"/>
      <c r="F5" s="17"/>
      <c r="G5" s="17"/>
    </row>
    <row r="6" spans="2:7" x14ac:dyDescent="0.25">
      <c r="B6" s="18" t="s">
        <v>12</v>
      </c>
      <c r="C6" s="19" t="s">
        <v>13</v>
      </c>
      <c r="D6" s="17"/>
      <c r="E6" s="17"/>
      <c r="F6" s="17"/>
      <c r="G6" s="17"/>
    </row>
    <row r="8" spans="2:7" x14ac:dyDescent="0.25">
      <c r="B8" s="4" t="s">
        <v>2</v>
      </c>
      <c r="C8" s="1">
        <v>20</v>
      </c>
    </row>
    <row r="9" spans="2:7" x14ac:dyDescent="0.25">
      <c r="B9" s="4" t="s">
        <v>3</v>
      </c>
      <c r="C9" s="1">
        <f>C8*12</f>
        <v>240</v>
      </c>
    </row>
    <row r="10" spans="2:7" x14ac:dyDescent="0.25">
      <c r="B10" s="4" t="s">
        <v>5</v>
      </c>
      <c r="C10" s="5">
        <v>6.4000000000000001E-2</v>
      </c>
    </row>
    <row r="11" spans="2:7" x14ac:dyDescent="0.25">
      <c r="B11" s="4" t="s">
        <v>0</v>
      </c>
      <c r="C11" s="2">
        <v>207967</v>
      </c>
      <c r="E11" s="5"/>
    </row>
    <row r="12" spans="2:7" x14ac:dyDescent="0.25">
      <c r="B12" s="4" t="s">
        <v>11</v>
      </c>
      <c r="C12" s="2">
        <f>PMT(C10/12,C8*12,C11)</f>
        <v>-1538.326793151833</v>
      </c>
    </row>
    <row r="14" spans="2:7" ht="30" x14ac:dyDescent="0.25">
      <c r="B14" s="1" t="s">
        <v>14</v>
      </c>
      <c r="C14" s="3" t="s">
        <v>20</v>
      </c>
      <c r="D14" s="3" t="s">
        <v>21</v>
      </c>
    </row>
    <row r="15" spans="2:7" x14ac:dyDescent="0.25">
      <c r="B15" s="4" t="s">
        <v>18</v>
      </c>
      <c r="C15" s="2">
        <f>SUM(Table42[Kapitał])+SUM(Table42[Ile nadpłacamy przy tej racie?])</f>
        <v>208056.07677394469</v>
      </c>
      <c r="D15" s="2">
        <f>SUM(Table42[Kapitał])+SUM(Table42[Ile nadpłacamy przy tej racie?])</f>
        <v>208056.07677394469</v>
      </c>
    </row>
    <row r="16" spans="2:7" x14ac:dyDescent="0.25">
      <c r="B16" s="4" t="s">
        <v>19</v>
      </c>
      <c r="C16" s="2">
        <f>SUM(E21:E500)</f>
        <v>125760.8373400031</v>
      </c>
      <c r="D16" s="2">
        <f>SUM(K21:K500)</f>
        <v>84548.895314074674</v>
      </c>
    </row>
    <row r="17" spans="2:11" x14ac:dyDescent="0.25">
      <c r="B17" s="4" t="s">
        <v>22</v>
      </c>
      <c r="C17" s="12">
        <f>C15+C16</f>
        <v>333816.91411394777</v>
      </c>
      <c r="D17" s="12">
        <f>D15+D16</f>
        <v>292604.97208801936</v>
      </c>
    </row>
    <row r="18" spans="2:11" x14ac:dyDescent="0.25">
      <c r="B18" s="4"/>
    </row>
    <row r="19" spans="2:11" ht="30.75" customHeight="1" x14ac:dyDescent="0.25">
      <c r="B19" s="10" t="s">
        <v>1</v>
      </c>
      <c r="C19" s="10" t="s">
        <v>4</v>
      </c>
      <c r="D19" s="10" t="s">
        <v>5</v>
      </c>
      <c r="E19" s="10" t="s">
        <v>16</v>
      </c>
      <c r="F19" s="10" t="s">
        <v>9</v>
      </c>
      <c r="G19" s="10" t="s">
        <v>10</v>
      </c>
      <c r="H19" s="10" t="s">
        <v>15</v>
      </c>
      <c r="I19" s="10" t="s">
        <v>6</v>
      </c>
      <c r="K19" s="3" t="s">
        <v>17</v>
      </c>
    </row>
    <row r="20" spans="2:11" x14ac:dyDescent="0.25">
      <c r="C20" s="4" t="s">
        <v>7</v>
      </c>
      <c r="F20" s="2"/>
      <c r="I20" s="2">
        <f>C11</f>
        <v>207967</v>
      </c>
      <c r="K20" s="2">
        <f>IF(Table42[[#This Row],[Rok]]&lt;9,Table42[[#This Row],[Odsetki normalne]]*50%,Table42[[#This Row],[Odsetki normalne]])</f>
        <v>0</v>
      </c>
    </row>
    <row r="21" spans="2:11" x14ac:dyDescent="0.25">
      <c r="B21" s="6">
        <f>ROUNDUP(C21/12,0)</f>
        <v>1</v>
      </c>
      <c r="C21" s="7">
        <v>1</v>
      </c>
      <c r="D21" s="8">
        <f t="shared" ref="D21:D44" si="0">$C$10</f>
        <v>6.4000000000000001E-2</v>
      </c>
      <c r="E21" s="9">
        <f>I20*Table42[[#This Row],[Oprocentowanie]]/12</f>
        <v>1109.1573333333333</v>
      </c>
      <c r="F21" s="9">
        <f>Table42[[#This Row],[Cała rata]]-Table42[[#This Row],[Odsetki normalne]]</f>
        <v>429.16945981849972</v>
      </c>
      <c r="G21" s="20">
        <f>IF(I20&gt;0.001,-$C$12,0)</f>
        <v>1538.326793151833</v>
      </c>
      <c r="H21" s="9"/>
      <c r="I21" s="9">
        <f>IF(I20-F21&gt;0.001,I20-F21-Table42[[#This Row],[Ile nadpłacamy przy tej racie?]],0)</f>
        <v>207537.83054018149</v>
      </c>
      <c r="K21" s="9">
        <f>IF(Table42[[#This Row],[Rok]]&lt;9,Table42[[#This Row],[Odsetki normalne]]*50%,Table42[[#This Row],[Odsetki normalne]])</f>
        <v>554.57866666666666</v>
      </c>
    </row>
    <row r="22" spans="2:11" x14ac:dyDescent="0.25">
      <c r="B22" s="6">
        <f t="shared" ref="B22:B85" si="1">ROUNDUP(C22/12,0)</f>
        <v>1</v>
      </c>
      <c r="C22" s="7">
        <f>C21+1</f>
        <v>2</v>
      </c>
      <c r="D22" s="8">
        <f t="shared" si="0"/>
        <v>6.4000000000000001E-2</v>
      </c>
      <c r="E22" s="9">
        <f>I21*Table42[[#This Row],[Oprocentowanie]]/12</f>
        <v>1106.8684295476346</v>
      </c>
      <c r="F22" s="9">
        <f>Table42[[#This Row],[Cała rata]]-Table42[[#This Row],[Odsetki normalne]]</f>
        <v>431.45836360419844</v>
      </c>
      <c r="G22" s="20">
        <f t="shared" ref="G22:G85" si="2">IF(I21&gt;0.001,-$C$12,0)</f>
        <v>1538.326793151833</v>
      </c>
      <c r="H22" s="9"/>
      <c r="I22" s="9">
        <f>IF(I21-F22&gt;0.001,I21-F22-Table42[[#This Row],[Ile nadpłacamy przy tej racie?]],0)</f>
        <v>207106.37217657728</v>
      </c>
      <c r="K22" s="9">
        <f>IF(Table42[[#This Row],[Rok]]&lt;9,Table42[[#This Row],[Odsetki normalne]]*50%,Table42[[#This Row],[Odsetki normalne]])</f>
        <v>553.4342147738173</v>
      </c>
    </row>
    <row r="23" spans="2:11" x14ac:dyDescent="0.25">
      <c r="B23" s="6">
        <f t="shared" si="1"/>
        <v>1</v>
      </c>
      <c r="C23" s="7">
        <f t="shared" ref="C23:C86" si="3">C22+1</f>
        <v>3</v>
      </c>
      <c r="D23" s="8">
        <f t="shared" si="0"/>
        <v>6.4000000000000001E-2</v>
      </c>
      <c r="E23" s="9">
        <f>I22*Table42[[#This Row],[Oprocentowanie]]/12</f>
        <v>1104.5673182750788</v>
      </c>
      <c r="F23" s="9">
        <f>Table42[[#This Row],[Cała rata]]-Table42[[#This Row],[Odsetki normalne]]</f>
        <v>433.75947487675421</v>
      </c>
      <c r="G23" s="20">
        <f t="shared" si="2"/>
        <v>1538.326793151833</v>
      </c>
      <c r="H23" s="9"/>
      <c r="I23" s="9">
        <f>IF(I22-F23&gt;0.001,I22-F23-Table42[[#This Row],[Ile nadpłacamy przy tej racie?]],0)</f>
        <v>206672.61270170053</v>
      </c>
      <c r="K23" s="9">
        <f>IF(Table42[[#This Row],[Rok]]&lt;9,Table42[[#This Row],[Odsetki normalne]]*50%,Table42[[#This Row],[Odsetki normalne]])</f>
        <v>552.28365913753942</v>
      </c>
    </row>
    <row r="24" spans="2:11" x14ac:dyDescent="0.25">
      <c r="B24" s="6">
        <f t="shared" si="1"/>
        <v>1</v>
      </c>
      <c r="C24" s="7">
        <f t="shared" si="3"/>
        <v>4</v>
      </c>
      <c r="D24" s="8">
        <f t="shared" si="0"/>
        <v>6.4000000000000001E-2</v>
      </c>
      <c r="E24" s="9">
        <f>I23*Table42[[#This Row],[Oprocentowanie]]/12</f>
        <v>1102.2539344090694</v>
      </c>
      <c r="F24" s="9">
        <f>Table42[[#This Row],[Cała rata]]-Table42[[#This Row],[Odsetki normalne]]</f>
        <v>436.07285874276363</v>
      </c>
      <c r="G24" s="20">
        <f t="shared" si="2"/>
        <v>1538.326793151833</v>
      </c>
      <c r="H24" s="9"/>
      <c r="I24" s="9">
        <f>IF(I23-F24&gt;0.001,I23-F24-Table42[[#This Row],[Ile nadpłacamy przy tej racie?]],0)</f>
        <v>206236.53984295778</v>
      </c>
      <c r="K24" s="9">
        <f>IF(Table42[[#This Row],[Rok]]&lt;9,Table42[[#This Row],[Odsetki normalne]]*50%,Table42[[#This Row],[Odsetki normalne]])</f>
        <v>551.12696720453471</v>
      </c>
    </row>
    <row r="25" spans="2:11" x14ac:dyDescent="0.25">
      <c r="B25" s="6">
        <f t="shared" si="1"/>
        <v>1</v>
      </c>
      <c r="C25" s="7">
        <f t="shared" si="3"/>
        <v>5</v>
      </c>
      <c r="D25" s="8">
        <f t="shared" si="0"/>
        <v>6.4000000000000001E-2</v>
      </c>
      <c r="E25" s="9">
        <f>I24*Table42[[#This Row],[Oprocentowanie]]/12</f>
        <v>1099.9282124957747</v>
      </c>
      <c r="F25" s="9">
        <f>Table42[[#This Row],[Cała rata]]-Table42[[#This Row],[Odsetki normalne]]</f>
        <v>438.39858065605836</v>
      </c>
      <c r="G25" s="20">
        <f t="shared" si="2"/>
        <v>1538.326793151833</v>
      </c>
      <c r="H25" s="9"/>
      <c r="I25" s="9">
        <f>IF(I24-F25&gt;0.001,I24-F25-Table42[[#This Row],[Ile nadpłacamy przy tej racie?]],0)</f>
        <v>205798.14126230171</v>
      </c>
      <c r="K25" s="9">
        <f>IF(Table42[[#This Row],[Rok]]&lt;9,Table42[[#This Row],[Odsetki normalne]]*50%,Table42[[#This Row],[Odsetki normalne]])</f>
        <v>549.96410624788734</v>
      </c>
    </row>
    <row r="26" spans="2:11" x14ac:dyDescent="0.25">
      <c r="B26" s="6">
        <f t="shared" si="1"/>
        <v>1</v>
      </c>
      <c r="C26" s="7">
        <f t="shared" si="3"/>
        <v>6</v>
      </c>
      <c r="D26" s="8">
        <f t="shared" si="0"/>
        <v>6.4000000000000001E-2</v>
      </c>
      <c r="E26" s="9">
        <f>I25*Table42[[#This Row],[Oprocentowanie]]/12</f>
        <v>1097.5900867322759</v>
      </c>
      <c r="F26" s="9">
        <f>Table42[[#This Row],[Cała rata]]-Table42[[#This Row],[Odsetki normalne]]</f>
        <v>440.73670641955709</v>
      </c>
      <c r="G26" s="20">
        <f t="shared" si="2"/>
        <v>1538.326793151833</v>
      </c>
      <c r="H26" s="9"/>
      <c r="I26" s="9">
        <f>IF(I25-F26&gt;0.001,I25-F26-Table42[[#This Row],[Ile nadpłacamy przy tej racie?]],0)</f>
        <v>205357.40455588215</v>
      </c>
      <c r="K26" s="9">
        <f>IF(Table42[[#This Row],[Rok]]&lt;9,Table42[[#This Row],[Odsetki normalne]]*50%,Table42[[#This Row],[Odsetki normalne]])</f>
        <v>548.79504336613797</v>
      </c>
    </row>
    <row r="27" spans="2:11" x14ac:dyDescent="0.25">
      <c r="B27" s="6">
        <f t="shared" si="1"/>
        <v>1</v>
      </c>
      <c r="C27" s="7">
        <f t="shared" si="3"/>
        <v>7</v>
      </c>
      <c r="D27" s="8">
        <f t="shared" si="0"/>
        <v>6.4000000000000001E-2</v>
      </c>
      <c r="E27" s="9">
        <f>I26*Table42[[#This Row],[Oprocentowanie]]/12</f>
        <v>1095.2394909647048</v>
      </c>
      <c r="F27" s="9">
        <f>Table42[[#This Row],[Cała rata]]-Table42[[#This Row],[Odsetki normalne]]</f>
        <v>443.08730218712822</v>
      </c>
      <c r="G27" s="20">
        <f t="shared" si="2"/>
        <v>1538.326793151833</v>
      </c>
      <c r="H27" s="9"/>
      <c r="I27" s="9">
        <f>IF(I26-F27&gt;0.001,I26-F27-Table42[[#This Row],[Ile nadpłacamy przy tej racie?]],0)</f>
        <v>204914.31725369502</v>
      </c>
      <c r="K27" s="9">
        <f>IF(Table42[[#This Row],[Rok]]&lt;9,Table42[[#This Row],[Odsetki normalne]]*50%,Table42[[#This Row],[Odsetki normalne]])</f>
        <v>547.61974548235241</v>
      </c>
    </row>
    <row r="28" spans="2:11" x14ac:dyDescent="0.25">
      <c r="B28" s="6">
        <f t="shared" si="1"/>
        <v>1</v>
      </c>
      <c r="C28" s="7">
        <f t="shared" si="3"/>
        <v>8</v>
      </c>
      <c r="D28" s="8">
        <f t="shared" si="0"/>
        <v>6.4000000000000001E-2</v>
      </c>
      <c r="E28" s="9">
        <f>I27*Table42[[#This Row],[Oprocentowanie]]/12</f>
        <v>1092.8763586863736</v>
      </c>
      <c r="F28" s="9">
        <f>Table42[[#This Row],[Cała rata]]-Table42[[#This Row],[Odsetki normalne]]</f>
        <v>445.45043446545947</v>
      </c>
      <c r="G28" s="20">
        <f t="shared" si="2"/>
        <v>1538.326793151833</v>
      </c>
      <c r="H28" s="9"/>
      <c r="I28" s="9">
        <f>IF(I27-F28&gt;0.001,I27-F28-Table42[[#This Row],[Ile nadpłacamy przy tej racie?]],0)</f>
        <v>204468.86681922956</v>
      </c>
      <c r="K28" s="9">
        <f>IF(Table42[[#This Row],[Rok]]&lt;9,Table42[[#This Row],[Odsetki normalne]]*50%,Table42[[#This Row],[Odsetki normalne]])</f>
        <v>546.43817934318679</v>
      </c>
    </row>
    <row r="29" spans="2:11" x14ac:dyDescent="0.25">
      <c r="B29" s="6">
        <f t="shared" si="1"/>
        <v>1</v>
      </c>
      <c r="C29" s="7">
        <f t="shared" si="3"/>
        <v>9</v>
      </c>
      <c r="D29" s="8">
        <f t="shared" si="0"/>
        <v>6.4000000000000001E-2</v>
      </c>
      <c r="E29" s="9">
        <f>I28*Table42[[#This Row],[Oprocentowanie]]/12</f>
        <v>1090.5006230358911</v>
      </c>
      <c r="F29" s="9">
        <f>Table42[[#This Row],[Cała rata]]-Table42[[#This Row],[Odsetki normalne]]</f>
        <v>447.82617011594198</v>
      </c>
      <c r="G29" s="20">
        <f t="shared" si="2"/>
        <v>1538.326793151833</v>
      </c>
      <c r="H29" s="9"/>
      <c r="I29" s="9">
        <f>IF(I28-F29&gt;0.001,I28-F29-Table42[[#This Row],[Ile nadpłacamy przy tej racie?]],0)</f>
        <v>204021.04064911362</v>
      </c>
      <c r="K29" s="9">
        <f>IF(Table42[[#This Row],[Rok]]&lt;9,Table42[[#This Row],[Odsetki normalne]]*50%,Table42[[#This Row],[Odsetki normalne]])</f>
        <v>545.25031151794553</v>
      </c>
    </row>
    <row r="30" spans="2:11" x14ac:dyDescent="0.25">
      <c r="B30" s="6">
        <f t="shared" si="1"/>
        <v>1</v>
      </c>
      <c r="C30" s="7">
        <f t="shared" si="3"/>
        <v>10</v>
      </c>
      <c r="D30" s="8">
        <f t="shared" si="0"/>
        <v>6.4000000000000001E-2</v>
      </c>
      <c r="E30" s="9">
        <f>I29*Table42[[#This Row],[Oprocentowanie]]/12</f>
        <v>1088.1122167952726</v>
      </c>
      <c r="F30" s="9">
        <f>Table42[[#This Row],[Cała rata]]-Table42[[#This Row],[Odsetki normalne]]</f>
        <v>450.21457635656043</v>
      </c>
      <c r="G30" s="20">
        <f t="shared" si="2"/>
        <v>1538.326793151833</v>
      </c>
      <c r="H30" s="9"/>
      <c r="I30" s="9">
        <f>IF(I29-F30&gt;0.001,I29-F30-Table42[[#This Row],[Ile nadpłacamy przy tej racie?]],0)</f>
        <v>203570.82607275707</v>
      </c>
      <c r="K30" s="9">
        <f>IF(Table42[[#This Row],[Rok]]&lt;9,Table42[[#This Row],[Odsetki normalne]]*50%,Table42[[#This Row],[Odsetki normalne]])</f>
        <v>544.05610839763631</v>
      </c>
    </row>
    <row r="31" spans="2:11" x14ac:dyDescent="0.25">
      <c r="B31" s="6">
        <f t="shared" si="1"/>
        <v>1</v>
      </c>
      <c r="C31" s="7">
        <f t="shared" si="3"/>
        <v>11</v>
      </c>
      <c r="D31" s="8">
        <f t="shared" si="0"/>
        <v>6.4000000000000001E-2</v>
      </c>
      <c r="E31" s="9">
        <f>I30*Table42[[#This Row],[Oprocentowanie]]/12</f>
        <v>1085.7110723880378</v>
      </c>
      <c r="F31" s="9">
        <f>Table42[[#This Row],[Cała rata]]-Table42[[#This Row],[Odsetki normalne]]</f>
        <v>452.61572076379525</v>
      </c>
      <c r="G31" s="20">
        <f t="shared" si="2"/>
        <v>1538.326793151833</v>
      </c>
      <c r="H31" s="9"/>
      <c r="I31" s="9">
        <f>IF(I30-F31&gt;0.001,I30-F31-Table42[[#This Row],[Ile nadpłacamy przy tej racie?]],0)</f>
        <v>203118.21035199327</v>
      </c>
      <c r="K31" s="9">
        <f>IF(Table42[[#This Row],[Rok]]&lt;9,Table42[[#This Row],[Odsetki normalne]]*50%,Table42[[#This Row],[Odsetki normalne]])</f>
        <v>542.8555361940189</v>
      </c>
    </row>
    <row r="32" spans="2:11" x14ac:dyDescent="0.25">
      <c r="B32" s="6">
        <f t="shared" si="1"/>
        <v>1</v>
      </c>
      <c r="C32" s="7">
        <f t="shared" si="3"/>
        <v>12</v>
      </c>
      <c r="D32" s="8">
        <f t="shared" si="0"/>
        <v>6.4000000000000001E-2</v>
      </c>
      <c r="E32" s="9">
        <f>I31*Table42[[#This Row],[Oprocentowanie]]/12</f>
        <v>1083.2971218772975</v>
      </c>
      <c r="F32" s="9">
        <f>Table42[[#This Row],[Cała rata]]-Table42[[#This Row],[Odsetki normalne]]</f>
        <v>455.02967127453553</v>
      </c>
      <c r="G32" s="20">
        <f t="shared" si="2"/>
        <v>1538.326793151833</v>
      </c>
      <c r="H32" s="9"/>
      <c r="I32" s="9">
        <f>IF(I31-F32&gt;0.001,I31-F32-Table42[[#This Row],[Ile nadpłacamy przy tej racie?]],0)</f>
        <v>202663.18068071874</v>
      </c>
      <c r="K32" s="9">
        <f>IF(Table42[[#This Row],[Rok]]&lt;9,Table42[[#This Row],[Odsetki normalne]]*50%,Table42[[#This Row],[Odsetki normalne]])</f>
        <v>541.64856093864876</v>
      </c>
    </row>
    <row r="33" spans="2:11" x14ac:dyDescent="0.25">
      <c r="B33" s="1">
        <f t="shared" si="1"/>
        <v>2</v>
      </c>
      <c r="C33" s="4">
        <f t="shared" si="3"/>
        <v>13</v>
      </c>
      <c r="D33" s="5">
        <f t="shared" si="0"/>
        <v>6.4000000000000001E-2</v>
      </c>
      <c r="E33" s="2">
        <f>I32*Table42[[#This Row],[Oprocentowanie]]/12</f>
        <v>1080.8702969638332</v>
      </c>
      <c r="F33" s="2">
        <f>Table42[[#This Row],[Cała rata]]-Table42[[#This Row],[Odsetki normalne]]</f>
        <v>457.45649618799985</v>
      </c>
      <c r="G33" s="20">
        <f t="shared" si="2"/>
        <v>1538.326793151833</v>
      </c>
      <c r="H33" s="2"/>
      <c r="I33" s="11">
        <f>IF(I32-F33&gt;0.001,I32-F33-Table42[[#This Row],[Ile nadpłacamy przy tej racie?]],0)</f>
        <v>202205.72418453073</v>
      </c>
      <c r="K33" s="2">
        <f>IF(Table42[[#This Row],[Rok]]&lt;9,Table42[[#This Row],[Odsetki normalne]]*50%,Table42[[#This Row],[Odsetki normalne]])</f>
        <v>540.4351484819166</v>
      </c>
    </row>
    <row r="34" spans="2:11" x14ac:dyDescent="0.25">
      <c r="B34" s="1">
        <f t="shared" si="1"/>
        <v>2</v>
      </c>
      <c r="C34" s="4">
        <f t="shared" si="3"/>
        <v>14</v>
      </c>
      <c r="D34" s="5">
        <f t="shared" si="0"/>
        <v>6.4000000000000001E-2</v>
      </c>
      <c r="E34" s="2">
        <f>I33*Table42[[#This Row],[Oprocentowanie]]/12</f>
        <v>1078.4305289841639</v>
      </c>
      <c r="F34" s="2">
        <f>Table42[[#This Row],[Cała rata]]-Table42[[#This Row],[Odsetki normalne]]</f>
        <v>459.89626416766919</v>
      </c>
      <c r="G34" s="20">
        <f t="shared" si="2"/>
        <v>1538.326793151833</v>
      </c>
      <c r="H34" s="2"/>
      <c r="I34" s="11">
        <f>IF(I33-F34&gt;0.001,I33-F34-Table42[[#This Row],[Ile nadpłacamy przy tej racie?]],0)</f>
        <v>201745.82792036305</v>
      </c>
      <c r="K34" s="2">
        <f>IF(Table42[[#This Row],[Rok]]&lt;9,Table42[[#This Row],[Odsetki normalne]]*50%,Table42[[#This Row],[Odsetki normalne]])</f>
        <v>539.21526449208193</v>
      </c>
    </row>
    <row r="35" spans="2:11" x14ac:dyDescent="0.25">
      <c r="B35" s="1">
        <f t="shared" si="1"/>
        <v>2</v>
      </c>
      <c r="C35" s="4">
        <f t="shared" si="3"/>
        <v>15</v>
      </c>
      <c r="D35" s="5">
        <f t="shared" si="0"/>
        <v>6.4000000000000001E-2</v>
      </c>
      <c r="E35" s="2">
        <f>I34*Table42[[#This Row],[Oprocentowanie]]/12</f>
        <v>1075.977748908603</v>
      </c>
      <c r="F35" s="2">
        <f>Table42[[#This Row],[Cała rata]]-Table42[[#This Row],[Odsetki normalne]]</f>
        <v>462.34904424323008</v>
      </c>
      <c r="G35" s="20">
        <f t="shared" si="2"/>
        <v>1538.326793151833</v>
      </c>
      <c r="H35" s="2"/>
      <c r="I35" s="11">
        <f>IF(I34-F35&gt;0.001,I34-F35-Table42[[#This Row],[Ile nadpłacamy przy tej racie?]],0)</f>
        <v>201283.47887611983</v>
      </c>
      <c r="K35" s="2">
        <f>IF(Table42[[#This Row],[Rok]]&lt;9,Table42[[#This Row],[Odsetki normalne]]*50%,Table42[[#This Row],[Odsetki normalne]])</f>
        <v>537.98887445430148</v>
      </c>
    </row>
    <row r="36" spans="2:11" x14ac:dyDescent="0.25">
      <c r="B36" s="1">
        <f t="shared" si="1"/>
        <v>2</v>
      </c>
      <c r="C36" s="4">
        <f t="shared" si="3"/>
        <v>16</v>
      </c>
      <c r="D36" s="5">
        <f t="shared" si="0"/>
        <v>6.4000000000000001E-2</v>
      </c>
      <c r="E36" s="2">
        <f>I35*Table42[[#This Row],[Oprocentowanie]]/12</f>
        <v>1073.5118873393058</v>
      </c>
      <c r="F36" s="2">
        <f>Table42[[#This Row],[Cała rata]]-Table42[[#This Row],[Odsetki normalne]]</f>
        <v>464.81490581252729</v>
      </c>
      <c r="G36" s="20">
        <f t="shared" si="2"/>
        <v>1538.326793151833</v>
      </c>
      <c r="H36" s="2"/>
      <c r="I36" s="11">
        <f>IF(I35-F36&gt;0.001,I35-F36-Table42[[#This Row],[Ile nadpłacamy przy tej racie?]],0)</f>
        <v>200818.6639703073</v>
      </c>
      <c r="K36" s="2">
        <f>IF(Table42[[#This Row],[Rok]]&lt;9,Table42[[#This Row],[Odsetki normalne]]*50%,Table42[[#This Row],[Odsetki normalne]])</f>
        <v>536.75594366965288</v>
      </c>
    </row>
    <row r="37" spans="2:11" x14ac:dyDescent="0.25">
      <c r="B37" s="1">
        <f t="shared" si="1"/>
        <v>2</v>
      </c>
      <c r="C37" s="4">
        <f t="shared" si="3"/>
        <v>17</v>
      </c>
      <c r="D37" s="5">
        <f t="shared" si="0"/>
        <v>6.4000000000000001E-2</v>
      </c>
      <c r="E37" s="2">
        <f>I36*Table42[[#This Row],[Oprocentowanie]]/12</f>
        <v>1071.0328745083057</v>
      </c>
      <c r="F37" s="2">
        <f>Table42[[#This Row],[Cała rata]]-Table42[[#This Row],[Odsetki normalne]]</f>
        <v>467.29391864352738</v>
      </c>
      <c r="G37" s="20">
        <f t="shared" si="2"/>
        <v>1538.326793151833</v>
      </c>
      <c r="H37" s="2"/>
      <c r="I37" s="11">
        <f>IF(I36-F37&gt;0.001,I36-F37-Table42[[#This Row],[Ile nadpłacamy przy tej racie?]],0)</f>
        <v>200351.37005166378</v>
      </c>
      <c r="K37" s="2">
        <f>IF(Table42[[#This Row],[Rok]]&lt;9,Table42[[#This Row],[Odsetki normalne]]*50%,Table42[[#This Row],[Odsetki normalne]])</f>
        <v>535.51643725415283</v>
      </c>
    </row>
    <row r="38" spans="2:11" x14ac:dyDescent="0.25">
      <c r="B38" s="1">
        <f t="shared" si="1"/>
        <v>2</v>
      </c>
      <c r="C38" s="4">
        <f t="shared" si="3"/>
        <v>18</v>
      </c>
      <c r="D38" s="5">
        <f t="shared" si="0"/>
        <v>6.4000000000000001E-2</v>
      </c>
      <c r="E38" s="2">
        <f>I37*Table42[[#This Row],[Oprocentowanie]]/12</f>
        <v>1068.5406402755402</v>
      </c>
      <c r="F38" s="2">
        <f>Table42[[#This Row],[Cała rata]]-Table42[[#This Row],[Odsetki normalne]]</f>
        <v>469.78615287629282</v>
      </c>
      <c r="G38" s="20">
        <f t="shared" si="2"/>
        <v>1538.326793151833</v>
      </c>
      <c r="H38" s="2"/>
      <c r="I38" s="11">
        <f>IF(I37-F38&gt;0.001,I37-F38-Table42[[#This Row],[Ile nadpłacamy przy tej racie?]],0)</f>
        <v>199881.58389878747</v>
      </c>
      <c r="K38" s="2">
        <f>IF(Table42[[#This Row],[Rok]]&lt;9,Table42[[#This Row],[Odsetki normalne]]*50%,Table42[[#This Row],[Odsetki normalne]])</f>
        <v>534.27032013777011</v>
      </c>
    </row>
    <row r="39" spans="2:11" x14ac:dyDescent="0.25">
      <c r="B39" s="1">
        <f t="shared" si="1"/>
        <v>2</v>
      </c>
      <c r="C39" s="4">
        <f t="shared" si="3"/>
        <v>19</v>
      </c>
      <c r="D39" s="5">
        <f t="shared" si="0"/>
        <v>6.4000000000000001E-2</v>
      </c>
      <c r="E39" s="2">
        <f>I38*Table42[[#This Row],[Oprocentowanie]]/12</f>
        <v>1066.0351141268666</v>
      </c>
      <c r="F39" s="2">
        <f>Table42[[#This Row],[Cała rata]]-Table42[[#This Row],[Odsetki normalne]]</f>
        <v>472.29167902496647</v>
      </c>
      <c r="G39" s="20">
        <f t="shared" si="2"/>
        <v>1538.326793151833</v>
      </c>
      <c r="H39" s="2"/>
      <c r="I39" s="11">
        <f>IF(I38-F39&gt;0.001,I38-F39-Table42[[#This Row],[Ile nadpłacamy przy tej racie?]],0)</f>
        <v>199409.29221976252</v>
      </c>
      <c r="K39" s="2">
        <f>IF(Table42[[#This Row],[Rok]]&lt;9,Table42[[#This Row],[Odsetki normalne]]*50%,Table42[[#This Row],[Odsetki normalne]])</f>
        <v>533.01755706343329</v>
      </c>
    </row>
    <row r="40" spans="2:11" x14ac:dyDescent="0.25">
      <c r="B40" s="1">
        <f t="shared" si="1"/>
        <v>2</v>
      </c>
      <c r="C40" s="4">
        <f t="shared" si="3"/>
        <v>20</v>
      </c>
      <c r="D40" s="5">
        <f t="shared" si="0"/>
        <v>6.4000000000000001E-2</v>
      </c>
      <c r="E40" s="2">
        <f>I39*Table42[[#This Row],[Oprocentowanie]]/12</f>
        <v>1063.5162251720667</v>
      </c>
      <c r="F40" s="2">
        <f>Table42[[#This Row],[Cała rata]]-Table42[[#This Row],[Odsetki normalne]]</f>
        <v>474.81056797976635</v>
      </c>
      <c r="G40" s="20">
        <f t="shared" si="2"/>
        <v>1538.326793151833</v>
      </c>
      <c r="H40" s="2"/>
      <c r="I40" s="11">
        <f>IF(I39-F40&gt;0.001,I39-F40-Table42[[#This Row],[Ile nadpłacamy przy tej racie?]],0)</f>
        <v>198934.48165178276</v>
      </c>
      <c r="K40" s="2">
        <f>IF(Table42[[#This Row],[Rok]]&lt;9,Table42[[#This Row],[Odsetki normalne]]*50%,Table42[[#This Row],[Odsetki normalne]])</f>
        <v>531.75811258603335</v>
      </c>
    </row>
    <row r="41" spans="2:11" x14ac:dyDescent="0.25">
      <c r="B41" s="1">
        <f t="shared" si="1"/>
        <v>2</v>
      </c>
      <c r="C41" s="4">
        <f t="shared" si="3"/>
        <v>21</v>
      </c>
      <c r="D41" s="5">
        <f t="shared" si="0"/>
        <v>6.4000000000000001E-2</v>
      </c>
      <c r="E41" s="2">
        <f>I40*Table42[[#This Row],[Oprocentowanie]]/12</f>
        <v>1060.9839021428413</v>
      </c>
      <c r="F41" s="2">
        <f>Table42[[#This Row],[Cała rata]]-Table42[[#This Row],[Odsetki normalne]]</f>
        <v>477.34289100899173</v>
      </c>
      <c r="G41" s="20">
        <f t="shared" si="2"/>
        <v>1538.326793151833</v>
      </c>
      <c r="H41" s="2"/>
      <c r="I41" s="11">
        <f>IF(I40-F41&gt;0.001,I40-F41-Table42[[#This Row],[Ile nadpłacamy przy tej racie?]],0)</f>
        <v>198457.13876077376</v>
      </c>
      <c r="K41" s="2">
        <f>IF(Table42[[#This Row],[Rok]]&lt;9,Table42[[#This Row],[Odsetki normalne]]*50%,Table42[[#This Row],[Odsetki normalne]])</f>
        <v>530.49195107142066</v>
      </c>
    </row>
    <row r="42" spans="2:11" x14ac:dyDescent="0.25">
      <c r="B42" s="1">
        <f t="shared" si="1"/>
        <v>2</v>
      </c>
      <c r="C42" s="4">
        <f t="shared" si="3"/>
        <v>22</v>
      </c>
      <c r="D42" s="5">
        <f t="shared" si="0"/>
        <v>6.4000000000000001E-2</v>
      </c>
      <c r="E42" s="2">
        <f>I41*Table42[[#This Row],[Oprocentowanie]]/12</f>
        <v>1058.4380733907935</v>
      </c>
      <c r="F42" s="2">
        <f>Table42[[#This Row],[Cała rata]]-Table42[[#This Row],[Odsetki normalne]]</f>
        <v>479.88871976103951</v>
      </c>
      <c r="G42" s="20">
        <f t="shared" si="2"/>
        <v>1538.326793151833</v>
      </c>
      <c r="H42" s="2"/>
      <c r="I42" s="11">
        <f>IF(I41-F42&gt;0.001,I41-F42-Table42[[#This Row],[Ile nadpłacamy przy tej racie?]],0)</f>
        <v>197977.25004101271</v>
      </c>
      <c r="K42" s="2">
        <f>IF(Table42[[#This Row],[Rok]]&lt;9,Table42[[#This Row],[Odsetki normalne]]*50%,Table42[[#This Row],[Odsetki normalne]])</f>
        <v>529.21903669539677</v>
      </c>
    </row>
    <row r="43" spans="2:11" x14ac:dyDescent="0.25">
      <c r="B43" s="1">
        <f t="shared" si="1"/>
        <v>2</v>
      </c>
      <c r="C43" s="4">
        <f t="shared" si="3"/>
        <v>23</v>
      </c>
      <c r="D43" s="5">
        <f t="shared" si="0"/>
        <v>6.4000000000000001E-2</v>
      </c>
      <c r="E43" s="2">
        <f>I42*Table42[[#This Row],[Oprocentowanie]]/12</f>
        <v>1055.8786668854011</v>
      </c>
      <c r="F43" s="2">
        <f>Table42[[#This Row],[Cała rata]]-Table42[[#This Row],[Odsetki normalne]]</f>
        <v>482.44812626643193</v>
      </c>
      <c r="G43" s="20">
        <f t="shared" si="2"/>
        <v>1538.326793151833</v>
      </c>
      <c r="H43" s="2"/>
      <c r="I43" s="11">
        <f>IF(I42-F43&gt;0.001,I42-F43-Table42[[#This Row],[Ile nadpłacamy przy tej racie?]],0)</f>
        <v>197494.80191474629</v>
      </c>
      <c r="K43" s="2">
        <f>IF(Table42[[#This Row],[Rok]]&lt;9,Table42[[#This Row],[Odsetki normalne]]*50%,Table42[[#This Row],[Odsetki normalne]])</f>
        <v>527.93933344270056</v>
      </c>
    </row>
    <row r="44" spans="2:11" x14ac:dyDescent="0.25">
      <c r="B44" s="1">
        <f t="shared" si="1"/>
        <v>2</v>
      </c>
      <c r="C44" s="4">
        <f t="shared" si="3"/>
        <v>24</v>
      </c>
      <c r="D44" s="5">
        <f t="shared" si="0"/>
        <v>6.4000000000000001E-2</v>
      </c>
      <c r="E44" s="2">
        <f>I43*Table42[[#This Row],[Oprocentowanie]]/12</f>
        <v>1053.3056102119801</v>
      </c>
      <c r="F44" s="2">
        <f>Table42[[#This Row],[Cała rata]]-Table42[[#This Row],[Odsetki normalne]]</f>
        <v>485.02118293985291</v>
      </c>
      <c r="G44" s="20">
        <f t="shared" si="2"/>
        <v>1538.326793151833</v>
      </c>
      <c r="H44" s="2"/>
      <c r="I44" s="11">
        <f>IF(I43-F44&gt;0.001,I43-F44-Table42[[#This Row],[Ile nadpłacamy przy tej racie?]],0)</f>
        <v>197009.78073180644</v>
      </c>
      <c r="K44" s="2">
        <f>IF(Table42[[#This Row],[Rok]]&lt;9,Table42[[#This Row],[Odsetki normalne]]*50%,Table42[[#This Row],[Odsetki normalne]])</f>
        <v>526.65280510599007</v>
      </c>
    </row>
    <row r="45" spans="2:11" x14ac:dyDescent="0.25">
      <c r="B45" s="6">
        <f t="shared" si="1"/>
        <v>3</v>
      </c>
      <c r="C45" s="7">
        <f t="shared" si="3"/>
        <v>25</v>
      </c>
      <c r="D45" s="8">
        <v>5.4800000000000001E-2</v>
      </c>
      <c r="E45" s="9">
        <f>I44*Table42[[#This Row],[Oprocentowanie]]/12</f>
        <v>899.67799867524946</v>
      </c>
      <c r="F45" s="9">
        <f>Table42[[#This Row],[Cała rata]]-Table42[[#This Row],[Odsetki normalne]]</f>
        <v>638.64879447658359</v>
      </c>
      <c r="G45" s="20">
        <f t="shared" si="2"/>
        <v>1538.326793151833</v>
      </c>
      <c r="H45" s="9"/>
      <c r="I45" s="9">
        <f>IF(I44-F45&gt;0.001,I44-F45-Table42[[#This Row],[Ile nadpłacamy przy tej racie?]],0)</f>
        <v>196371.13193732986</v>
      </c>
      <c r="K45" s="9">
        <f>IF(Table42[[#This Row],[Rok]]&lt;9,Table42[[#This Row],[Odsetki normalne]]*50%,Table42[[#This Row],[Odsetki normalne]])</f>
        <v>449.83899933762473</v>
      </c>
    </row>
    <row r="46" spans="2:11" x14ac:dyDescent="0.25">
      <c r="B46" s="6">
        <f t="shared" si="1"/>
        <v>3</v>
      </c>
      <c r="C46" s="7">
        <f t="shared" si="3"/>
        <v>26</v>
      </c>
      <c r="D46" s="8">
        <v>5.4800000000000001E-2</v>
      </c>
      <c r="E46" s="9">
        <f>I45*Table42[[#This Row],[Oprocentowanie]]/12</f>
        <v>896.76150251380648</v>
      </c>
      <c r="F46" s="9">
        <f>Table42[[#This Row],[Cała rata]]-Table42[[#This Row],[Odsetki normalne]]</f>
        <v>641.56529063802657</v>
      </c>
      <c r="G46" s="20">
        <f t="shared" si="2"/>
        <v>1538.326793151833</v>
      </c>
      <c r="H46" s="9"/>
      <c r="I46" s="9">
        <f>IF(I45-F46&gt;0.001,I45-F46-Table42[[#This Row],[Ile nadpłacamy przy tej racie?]],0)</f>
        <v>195729.56664669185</v>
      </c>
      <c r="K46" s="9">
        <f>IF(Table42[[#This Row],[Rok]]&lt;9,Table42[[#This Row],[Odsetki normalne]]*50%,Table42[[#This Row],[Odsetki normalne]])</f>
        <v>448.38075125690324</v>
      </c>
    </row>
    <row r="47" spans="2:11" x14ac:dyDescent="0.25">
      <c r="B47" s="6">
        <f t="shared" si="1"/>
        <v>3</v>
      </c>
      <c r="C47" s="7">
        <f t="shared" si="3"/>
        <v>27</v>
      </c>
      <c r="D47" s="8">
        <v>5.4800000000000001E-2</v>
      </c>
      <c r="E47" s="9">
        <f>I46*Table42[[#This Row],[Oprocentowanie]]/12</f>
        <v>893.83168768655958</v>
      </c>
      <c r="F47" s="9">
        <f>Table42[[#This Row],[Cała rata]]-Table42[[#This Row],[Odsetki normalne]]</f>
        <v>644.49510546527347</v>
      </c>
      <c r="G47" s="20">
        <f t="shared" si="2"/>
        <v>1538.326793151833</v>
      </c>
      <c r="H47" s="9"/>
      <c r="I47" s="9">
        <f>IF(I46-F47&gt;0.001,I46-F47-Table42[[#This Row],[Ile nadpłacamy przy tej racie?]],0)</f>
        <v>195085.07154122659</v>
      </c>
      <c r="K47" s="9">
        <f>IF(Table42[[#This Row],[Rok]]&lt;9,Table42[[#This Row],[Odsetki normalne]]*50%,Table42[[#This Row],[Odsetki normalne]])</f>
        <v>446.91584384327979</v>
      </c>
    </row>
    <row r="48" spans="2:11" x14ac:dyDescent="0.25">
      <c r="B48" s="6">
        <f t="shared" si="1"/>
        <v>3</v>
      </c>
      <c r="C48" s="7">
        <f t="shared" si="3"/>
        <v>28</v>
      </c>
      <c r="D48" s="8">
        <v>5.4800000000000001E-2</v>
      </c>
      <c r="E48" s="9">
        <f>I47*Table42[[#This Row],[Oprocentowanie]]/12</f>
        <v>890.88849337160138</v>
      </c>
      <c r="F48" s="9">
        <f>Table42[[#This Row],[Cała rata]]-Table42[[#This Row],[Odsetki normalne]]</f>
        <v>647.43829978023166</v>
      </c>
      <c r="G48" s="20">
        <f t="shared" si="2"/>
        <v>1538.326793151833</v>
      </c>
      <c r="H48" s="9"/>
      <c r="I48" s="9">
        <f>IF(I47-F48&gt;0.001,I47-F48-Table42[[#This Row],[Ile nadpłacamy przy tej racie?]],0)</f>
        <v>194437.63324144634</v>
      </c>
      <c r="K48" s="9">
        <f>IF(Table42[[#This Row],[Rok]]&lt;9,Table42[[#This Row],[Odsetki normalne]]*50%,Table42[[#This Row],[Odsetki normalne]])</f>
        <v>445.44424668580069</v>
      </c>
    </row>
    <row r="49" spans="2:11" x14ac:dyDescent="0.25">
      <c r="B49" s="6">
        <f t="shared" si="1"/>
        <v>3</v>
      </c>
      <c r="C49" s="7">
        <f t="shared" si="3"/>
        <v>29</v>
      </c>
      <c r="D49" s="8">
        <v>5.4800000000000001E-2</v>
      </c>
      <c r="E49" s="9">
        <f>I48*Table42[[#This Row],[Oprocentowanie]]/12</f>
        <v>887.93185846927156</v>
      </c>
      <c r="F49" s="9">
        <f>Table42[[#This Row],[Cała rata]]-Table42[[#This Row],[Odsetki normalne]]</f>
        <v>650.39493468256148</v>
      </c>
      <c r="G49" s="20">
        <f t="shared" si="2"/>
        <v>1538.326793151833</v>
      </c>
      <c r="H49" s="9"/>
      <c r="I49" s="9">
        <f>IF(I48-F49&gt;0.001,I48-F49-Table42[[#This Row],[Ile nadpłacamy przy tej racie?]],0)</f>
        <v>193787.23830676379</v>
      </c>
      <c r="K49" s="9">
        <f>IF(Table42[[#This Row],[Rok]]&lt;9,Table42[[#This Row],[Odsetki normalne]]*50%,Table42[[#This Row],[Odsetki normalne]])</f>
        <v>443.96592923463578</v>
      </c>
    </row>
    <row r="50" spans="2:11" x14ac:dyDescent="0.25">
      <c r="B50" s="6">
        <f t="shared" si="1"/>
        <v>3</v>
      </c>
      <c r="C50" s="7">
        <f t="shared" si="3"/>
        <v>30</v>
      </c>
      <c r="D50" s="8">
        <v>5.4800000000000001E-2</v>
      </c>
      <c r="E50" s="9">
        <f>I49*Table42[[#This Row],[Oprocentowanie]]/12</f>
        <v>884.96172160088793</v>
      </c>
      <c r="F50" s="9">
        <f>Table42[[#This Row],[Cała rata]]-Table42[[#This Row],[Odsetki normalne]]</f>
        <v>653.36507155094512</v>
      </c>
      <c r="G50" s="20">
        <f t="shared" si="2"/>
        <v>1538.326793151833</v>
      </c>
      <c r="H50" s="9"/>
      <c r="I50" s="9">
        <f>IF(I49-F50&gt;0.001,I49-F50-Table42[[#This Row],[Ile nadpłacamy przy tej racie?]],0)</f>
        <v>193133.87323521284</v>
      </c>
      <c r="K50" s="9">
        <f>IF(Table42[[#This Row],[Rok]]&lt;9,Table42[[#This Row],[Odsetki normalne]]*50%,Table42[[#This Row],[Odsetki normalne]])</f>
        <v>442.48086080044396</v>
      </c>
    </row>
    <row r="51" spans="2:11" x14ac:dyDescent="0.25">
      <c r="B51" s="6">
        <f t="shared" si="1"/>
        <v>3</v>
      </c>
      <c r="C51" s="7">
        <f t="shared" si="3"/>
        <v>31</v>
      </c>
      <c r="D51" s="8">
        <v>5.4800000000000001E-2</v>
      </c>
      <c r="E51" s="9">
        <f>I50*Table42[[#This Row],[Oprocentowanie]]/12</f>
        <v>881.97802110747205</v>
      </c>
      <c r="F51" s="9">
        <f>Table42[[#This Row],[Cała rata]]-Table42[[#This Row],[Odsetki normalne]]</f>
        <v>656.348772044361</v>
      </c>
      <c r="G51" s="20">
        <f t="shared" si="2"/>
        <v>1538.326793151833</v>
      </c>
      <c r="H51" s="9"/>
      <c r="I51" s="9">
        <f>IF(I50-F51&gt;0.001,I50-F51-Table42[[#This Row],[Ile nadpłacamy przy tej racie?]],0)</f>
        <v>192477.52446316849</v>
      </c>
      <c r="K51" s="9">
        <f>IF(Table42[[#This Row],[Rok]]&lt;9,Table42[[#This Row],[Odsetki normalne]]*50%,Table42[[#This Row],[Odsetki normalne]])</f>
        <v>440.98901055373602</v>
      </c>
    </row>
    <row r="52" spans="2:11" x14ac:dyDescent="0.25">
      <c r="B52" s="6">
        <f t="shared" si="1"/>
        <v>3</v>
      </c>
      <c r="C52" s="7">
        <f t="shared" si="3"/>
        <v>32</v>
      </c>
      <c r="D52" s="8">
        <v>5.4800000000000001E-2</v>
      </c>
      <c r="E52" s="9">
        <f>I51*Table42[[#This Row],[Oprocentowanie]]/12</f>
        <v>878.98069504846944</v>
      </c>
      <c r="F52" s="9">
        <f>Table42[[#This Row],[Cała rata]]-Table42[[#This Row],[Odsetki normalne]]</f>
        <v>659.3460981033636</v>
      </c>
      <c r="G52" s="20">
        <f t="shared" si="2"/>
        <v>1538.326793151833</v>
      </c>
      <c r="H52" s="9"/>
      <c r="I52" s="9">
        <f>IF(I51-F52&gt;0.001,I51-F52-Table42[[#This Row],[Ile nadpłacamy przy tej racie?]],0)</f>
        <v>191818.17836506513</v>
      </c>
      <c r="K52" s="9">
        <f>IF(Table42[[#This Row],[Rok]]&lt;9,Table42[[#This Row],[Odsetki normalne]]*50%,Table42[[#This Row],[Odsetki normalne]])</f>
        <v>439.49034752423472</v>
      </c>
    </row>
    <row r="53" spans="2:11" x14ac:dyDescent="0.25">
      <c r="B53" s="6">
        <f t="shared" si="1"/>
        <v>3</v>
      </c>
      <c r="C53" s="7">
        <f t="shared" si="3"/>
        <v>33</v>
      </c>
      <c r="D53" s="8">
        <v>5.4800000000000001E-2</v>
      </c>
      <c r="E53" s="9">
        <f>I52*Table42[[#This Row],[Oprocentowanie]]/12</f>
        <v>875.96968120046415</v>
      </c>
      <c r="F53" s="9">
        <f>Table42[[#This Row],[Cała rata]]-Table42[[#This Row],[Odsetki normalne]]</f>
        <v>662.35711195136889</v>
      </c>
      <c r="G53" s="20">
        <f t="shared" si="2"/>
        <v>1538.326793151833</v>
      </c>
      <c r="H53" s="9"/>
      <c r="I53" s="9">
        <f>IF(I52-F53&gt;0.001,I52-F53-Table42[[#This Row],[Ile nadpłacamy przy tej racie?]],0)</f>
        <v>191155.82125311377</v>
      </c>
      <c r="K53" s="9">
        <f>IF(Table42[[#This Row],[Rok]]&lt;9,Table42[[#This Row],[Odsetki normalne]]*50%,Table42[[#This Row],[Odsetki normalne]])</f>
        <v>437.98484060023208</v>
      </c>
    </row>
    <row r="54" spans="2:11" x14ac:dyDescent="0.25">
      <c r="B54" s="6">
        <f t="shared" si="1"/>
        <v>3</v>
      </c>
      <c r="C54" s="7">
        <f t="shared" si="3"/>
        <v>34</v>
      </c>
      <c r="D54" s="8">
        <v>5.4800000000000001E-2</v>
      </c>
      <c r="E54" s="9">
        <f>I53*Table42[[#This Row],[Oprocentowanie]]/12</f>
        <v>872.94491705588632</v>
      </c>
      <c r="F54" s="9">
        <f>Table42[[#This Row],[Cała rata]]-Table42[[#This Row],[Odsetki normalne]]</f>
        <v>665.38187609594672</v>
      </c>
      <c r="G54" s="20">
        <f t="shared" si="2"/>
        <v>1538.326793151833</v>
      </c>
      <c r="H54" s="9"/>
      <c r="I54" s="9">
        <f>IF(I53-F54&gt;0.001,I53-F54-Table42[[#This Row],[Ile nadpłacamy przy tej racie?]],0)</f>
        <v>190490.43937701781</v>
      </c>
      <c r="K54" s="9">
        <f>IF(Table42[[#This Row],[Rok]]&lt;9,Table42[[#This Row],[Odsetki normalne]]*50%,Table42[[#This Row],[Odsetki normalne]])</f>
        <v>436.47245852794316</v>
      </c>
    </row>
    <row r="55" spans="2:11" x14ac:dyDescent="0.25">
      <c r="B55" s="6">
        <f t="shared" si="1"/>
        <v>3</v>
      </c>
      <c r="C55" s="7">
        <f t="shared" si="3"/>
        <v>35</v>
      </c>
      <c r="D55" s="8">
        <v>5.4800000000000001E-2</v>
      </c>
      <c r="E55" s="9">
        <f>I54*Table42[[#This Row],[Oprocentowanie]]/12</f>
        <v>869.9063398217146</v>
      </c>
      <c r="F55" s="9">
        <f>Table42[[#This Row],[Cała rata]]-Table42[[#This Row],[Odsetki normalne]]</f>
        <v>668.42045333011845</v>
      </c>
      <c r="G55" s="20">
        <f t="shared" si="2"/>
        <v>1538.326793151833</v>
      </c>
      <c r="H55" s="9"/>
      <c r="I55" s="9">
        <f>IF(I54-F55&gt;0.001,I54-F55-Table42[[#This Row],[Ile nadpłacamy przy tej racie?]],0)</f>
        <v>189822.01892368769</v>
      </c>
      <c r="K55" s="9">
        <f>IF(Table42[[#This Row],[Rok]]&lt;9,Table42[[#This Row],[Odsetki normalne]]*50%,Table42[[#This Row],[Odsetki normalne]])</f>
        <v>434.9531699108573</v>
      </c>
    </row>
    <row r="56" spans="2:11" x14ac:dyDescent="0.25">
      <c r="B56" s="6">
        <f t="shared" si="1"/>
        <v>3</v>
      </c>
      <c r="C56" s="7">
        <f t="shared" si="3"/>
        <v>36</v>
      </c>
      <c r="D56" s="8">
        <v>5.4800000000000001E-2</v>
      </c>
      <c r="E56" s="9">
        <f>I55*Table42[[#This Row],[Oprocentowanie]]/12</f>
        <v>866.85388641817383</v>
      </c>
      <c r="F56" s="9">
        <f>Table42[[#This Row],[Cała rata]]-Table42[[#This Row],[Odsetki normalne]]</f>
        <v>671.47290673365922</v>
      </c>
      <c r="G56" s="20">
        <f t="shared" si="2"/>
        <v>1538.326793151833</v>
      </c>
      <c r="H56" s="9"/>
      <c r="I56" s="9">
        <f>IF(I55-F56&gt;0.001,I55-F56-Table42[[#This Row],[Ile nadpłacamy przy tej racie?]],0)</f>
        <v>189150.54601695403</v>
      </c>
      <c r="K56" s="9">
        <f>IF(Table42[[#This Row],[Rok]]&lt;9,Table42[[#This Row],[Odsetki normalne]]*50%,Table42[[#This Row],[Odsetki normalne]])</f>
        <v>433.42694320908691</v>
      </c>
    </row>
    <row r="57" spans="2:11" x14ac:dyDescent="0.25">
      <c r="B57" s="1">
        <f t="shared" si="1"/>
        <v>4</v>
      </c>
      <c r="C57" s="4">
        <f t="shared" si="3"/>
        <v>37</v>
      </c>
      <c r="D57" s="5">
        <v>5.4800000000000001E-2</v>
      </c>
      <c r="E57" s="2">
        <f>I56*Table42[[#This Row],[Oprocentowanie]]/12</f>
        <v>863.78749347742348</v>
      </c>
      <c r="F57" s="2">
        <f>Table42[[#This Row],[Cała rata]]-Table42[[#This Row],[Odsetki normalne]]</f>
        <v>674.53929967440956</v>
      </c>
      <c r="G57" s="20">
        <f t="shared" si="2"/>
        <v>1538.326793151833</v>
      </c>
      <c r="H57" s="2"/>
      <c r="I57" s="11">
        <f>IF(I56-F57&gt;0.001,I56-F57-Table42[[#This Row],[Ile nadpłacamy przy tej racie?]],0)</f>
        <v>188476.00671727961</v>
      </c>
      <c r="K57" s="2">
        <f>IF(Table42[[#This Row],[Rok]]&lt;9,Table42[[#This Row],[Odsetki normalne]]*50%,Table42[[#This Row],[Odsetki normalne]])</f>
        <v>431.89374673871174</v>
      </c>
    </row>
    <row r="58" spans="2:11" x14ac:dyDescent="0.25">
      <c r="B58" s="1">
        <f t="shared" si="1"/>
        <v>4</v>
      </c>
      <c r="C58" s="4">
        <f t="shared" si="3"/>
        <v>38</v>
      </c>
      <c r="D58" s="5">
        <v>5.4800000000000001E-2</v>
      </c>
      <c r="E58" s="2">
        <f>I57*Table42[[#This Row],[Oprocentowanie]]/12</f>
        <v>860.70709734224363</v>
      </c>
      <c r="F58" s="2">
        <f>Table42[[#This Row],[Cała rata]]-Table42[[#This Row],[Odsetki normalne]]</f>
        <v>677.61969580958942</v>
      </c>
      <c r="G58" s="20">
        <f t="shared" si="2"/>
        <v>1538.326793151833</v>
      </c>
      <c r="H58" s="2"/>
      <c r="I58" s="11">
        <f>IF(I57-F58&gt;0.001,I57-F58-Table42[[#This Row],[Ile nadpłacamy przy tej racie?]],0)</f>
        <v>187798.38702147003</v>
      </c>
      <c r="K58" s="2">
        <f>IF(Table42[[#This Row],[Rok]]&lt;9,Table42[[#This Row],[Odsetki normalne]]*50%,Table42[[#This Row],[Odsetki normalne]])</f>
        <v>430.35354867112181</v>
      </c>
    </row>
    <row r="59" spans="2:11" x14ac:dyDescent="0.25">
      <c r="B59" s="1">
        <f t="shared" si="1"/>
        <v>4</v>
      </c>
      <c r="C59" s="4">
        <f t="shared" si="3"/>
        <v>39</v>
      </c>
      <c r="D59" s="5">
        <v>5.4800000000000001E-2</v>
      </c>
      <c r="E59" s="2">
        <f>I58*Table42[[#This Row],[Oprocentowanie]]/12</f>
        <v>857.61263406471323</v>
      </c>
      <c r="F59" s="2">
        <f>Table42[[#This Row],[Cała rata]]-Table42[[#This Row],[Odsetki normalne]]</f>
        <v>680.71415908711981</v>
      </c>
      <c r="G59" s="20">
        <f t="shared" si="2"/>
        <v>1538.326793151833</v>
      </c>
      <c r="H59" s="2"/>
      <c r="I59" s="11">
        <f>IF(I58-F59&gt;0.001,I58-F59-Table42[[#This Row],[Ile nadpłacamy przy tej racie?]],0)</f>
        <v>187117.6728623829</v>
      </c>
      <c r="K59" s="2">
        <f>IF(Table42[[#This Row],[Rok]]&lt;9,Table42[[#This Row],[Odsetki normalne]]*50%,Table42[[#This Row],[Odsetki normalne]])</f>
        <v>428.80631703235662</v>
      </c>
    </row>
    <row r="60" spans="2:11" x14ac:dyDescent="0.25">
      <c r="B60" s="1">
        <f t="shared" si="1"/>
        <v>4</v>
      </c>
      <c r="C60" s="4">
        <f t="shared" si="3"/>
        <v>40</v>
      </c>
      <c r="D60" s="5">
        <v>5.4800000000000001E-2</v>
      </c>
      <c r="E60" s="2">
        <f>I59*Table42[[#This Row],[Oprocentowanie]]/12</f>
        <v>854.50403940488195</v>
      </c>
      <c r="F60" s="2">
        <f>Table42[[#This Row],[Cała rata]]-Table42[[#This Row],[Odsetki normalne]]</f>
        <v>683.82275374695109</v>
      </c>
      <c r="G60" s="20">
        <f t="shared" si="2"/>
        <v>1538.326793151833</v>
      </c>
      <c r="H60" s="2"/>
      <c r="I60" s="11">
        <f>IF(I59-F60&gt;0.001,I59-F60-Table42[[#This Row],[Ile nadpłacamy przy tej racie?]],0)</f>
        <v>186433.85010863593</v>
      </c>
      <c r="K60" s="2">
        <f>IF(Table42[[#This Row],[Rok]]&lt;9,Table42[[#This Row],[Odsetki normalne]]*50%,Table42[[#This Row],[Odsetki normalne]])</f>
        <v>427.25201970244098</v>
      </c>
    </row>
    <row r="61" spans="2:11" x14ac:dyDescent="0.25">
      <c r="B61" s="1">
        <f t="shared" si="1"/>
        <v>4</v>
      </c>
      <c r="C61" s="4">
        <f t="shared" si="3"/>
        <v>41</v>
      </c>
      <c r="D61" s="5">
        <v>5.4800000000000001E-2</v>
      </c>
      <c r="E61" s="2">
        <f>I60*Table42[[#This Row],[Oprocentowanie]]/12</f>
        <v>851.38124882943748</v>
      </c>
      <c r="F61" s="2">
        <f>Table42[[#This Row],[Cała rata]]-Table42[[#This Row],[Odsetki normalne]]</f>
        <v>686.94554432239556</v>
      </c>
      <c r="G61" s="20">
        <f t="shared" si="2"/>
        <v>1538.326793151833</v>
      </c>
      <c r="H61" s="2"/>
      <c r="I61" s="11">
        <f>IF(I60-F61&gt;0.001,I60-F61-Table42[[#This Row],[Ile nadpłacamy przy tej racie?]],0)</f>
        <v>185746.90456431353</v>
      </c>
      <c r="K61" s="2">
        <f>IF(Table42[[#This Row],[Rok]]&lt;9,Table42[[#This Row],[Odsetki normalne]]*50%,Table42[[#This Row],[Odsetki normalne]])</f>
        <v>425.69062441471874</v>
      </c>
    </row>
    <row r="62" spans="2:11" x14ac:dyDescent="0.25">
      <c r="B62" s="1">
        <f t="shared" si="1"/>
        <v>4</v>
      </c>
      <c r="C62" s="4">
        <f t="shared" si="3"/>
        <v>42</v>
      </c>
      <c r="D62" s="5">
        <v>5.4800000000000001E-2</v>
      </c>
      <c r="E62" s="2">
        <f>I61*Table42[[#This Row],[Oprocentowanie]]/12</f>
        <v>848.24419751036521</v>
      </c>
      <c r="F62" s="2">
        <f>Table42[[#This Row],[Cała rata]]-Table42[[#This Row],[Odsetki normalne]]</f>
        <v>690.08259564146783</v>
      </c>
      <c r="G62" s="20">
        <f t="shared" si="2"/>
        <v>1538.326793151833</v>
      </c>
      <c r="H62" s="2"/>
      <c r="I62" s="11">
        <f>IF(I61-F62&gt;0.001,I61-F62-Table42[[#This Row],[Ile nadpłacamy przy tej racie?]],0)</f>
        <v>185056.82196867207</v>
      </c>
      <c r="K62" s="2">
        <f>IF(Table42[[#This Row],[Rok]]&lt;9,Table42[[#This Row],[Odsetki normalne]]*50%,Table42[[#This Row],[Odsetki normalne]])</f>
        <v>424.12209875518261</v>
      </c>
    </row>
    <row r="63" spans="2:11" x14ac:dyDescent="0.25">
      <c r="B63" s="1">
        <f t="shared" si="1"/>
        <v>4</v>
      </c>
      <c r="C63" s="4">
        <f t="shared" si="3"/>
        <v>43</v>
      </c>
      <c r="D63" s="5">
        <v>5.4800000000000001E-2</v>
      </c>
      <c r="E63" s="2">
        <f>I62*Table42[[#This Row],[Oprocentowanie]]/12</f>
        <v>845.0928203236025</v>
      </c>
      <c r="F63" s="2">
        <f>Table42[[#This Row],[Cała rata]]-Table42[[#This Row],[Odsetki normalne]]</f>
        <v>693.23397282823055</v>
      </c>
      <c r="G63" s="20">
        <f t="shared" si="2"/>
        <v>1538.326793151833</v>
      </c>
      <c r="H63" s="2"/>
      <c r="I63" s="11">
        <f>IF(I62-F63&gt;0.001,I62-F63-Table42[[#This Row],[Ile nadpłacamy przy tej racie?]],0)</f>
        <v>184363.58799584385</v>
      </c>
      <c r="K63" s="2">
        <f>IF(Table42[[#This Row],[Rok]]&lt;9,Table42[[#This Row],[Odsetki normalne]]*50%,Table42[[#This Row],[Odsetki normalne]])</f>
        <v>422.54641016180125</v>
      </c>
    </row>
    <row r="64" spans="2:11" x14ac:dyDescent="0.25">
      <c r="B64" s="1">
        <f t="shared" si="1"/>
        <v>4</v>
      </c>
      <c r="C64" s="4">
        <f t="shared" si="3"/>
        <v>44</v>
      </c>
      <c r="D64" s="5">
        <v>5.4800000000000001E-2</v>
      </c>
      <c r="E64" s="2">
        <f>I63*Table42[[#This Row],[Oprocentowanie]]/12</f>
        <v>841.92705184768693</v>
      </c>
      <c r="F64" s="2">
        <f>Table42[[#This Row],[Cała rata]]-Table42[[#This Row],[Odsetki normalne]]</f>
        <v>696.39974130414612</v>
      </c>
      <c r="G64" s="20">
        <f t="shared" si="2"/>
        <v>1538.326793151833</v>
      </c>
      <c r="H64" s="2"/>
      <c r="I64" s="11">
        <f>IF(I63-F64&gt;0.001,I63-F64-Table42[[#This Row],[Ile nadpłacamy przy tej racie?]],0)</f>
        <v>183667.18825453971</v>
      </c>
      <c r="K64" s="2">
        <f>IF(Table42[[#This Row],[Rok]]&lt;9,Table42[[#This Row],[Odsetki normalne]]*50%,Table42[[#This Row],[Odsetki normalne]])</f>
        <v>420.96352592384346</v>
      </c>
    </row>
    <row r="65" spans="2:11" x14ac:dyDescent="0.25">
      <c r="B65" s="1">
        <f t="shared" si="1"/>
        <v>4</v>
      </c>
      <c r="C65" s="4">
        <f t="shared" si="3"/>
        <v>45</v>
      </c>
      <c r="D65" s="5">
        <v>5.4800000000000001E-2</v>
      </c>
      <c r="E65" s="2">
        <f>I64*Table42[[#This Row],[Oprocentowanie]]/12</f>
        <v>838.74682636239811</v>
      </c>
      <c r="F65" s="2">
        <f>Table42[[#This Row],[Cała rata]]-Table42[[#This Row],[Odsetki normalne]]</f>
        <v>699.57996678943493</v>
      </c>
      <c r="G65" s="20">
        <f t="shared" si="2"/>
        <v>1538.326793151833</v>
      </c>
      <c r="H65" s="2"/>
      <c r="I65" s="11">
        <f>IF(I64-F65&gt;0.001,I64-F65-Table42[[#This Row],[Ile nadpłacamy przy tej racie?]],0)</f>
        <v>182967.60828775028</v>
      </c>
      <c r="K65" s="2">
        <f>IF(Table42[[#This Row],[Rok]]&lt;9,Table42[[#This Row],[Odsetki normalne]]*50%,Table42[[#This Row],[Odsetki normalne]])</f>
        <v>419.37341318119906</v>
      </c>
    </row>
    <row r="66" spans="2:11" x14ac:dyDescent="0.25">
      <c r="B66" s="1">
        <f t="shared" si="1"/>
        <v>4</v>
      </c>
      <c r="C66" s="4">
        <f t="shared" si="3"/>
        <v>46</v>
      </c>
      <c r="D66" s="5">
        <v>5.4800000000000001E-2</v>
      </c>
      <c r="E66" s="2">
        <f>I65*Table42[[#This Row],[Oprocentowanie]]/12</f>
        <v>835.55207784739298</v>
      </c>
      <c r="F66" s="2">
        <f>Table42[[#This Row],[Cała rata]]-Table42[[#This Row],[Odsetki normalne]]</f>
        <v>702.77471530444006</v>
      </c>
      <c r="G66" s="20">
        <f t="shared" si="2"/>
        <v>1538.326793151833</v>
      </c>
      <c r="H66" s="2"/>
      <c r="I66" s="11">
        <f>IF(I65-F66&gt;0.001,I65-F66-Table42[[#This Row],[Ile nadpłacamy przy tej racie?]],0)</f>
        <v>182264.83357244584</v>
      </c>
      <c r="K66" s="2">
        <f>IF(Table42[[#This Row],[Rok]]&lt;9,Table42[[#This Row],[Odsetki normalne]]*50%,Table42[[#This Row],[Odsetki normalne]])</f>
        <v>417.77603892369649</v>
      </c>
    </row>
    <row r="67" spans="2:11" x14ac:dyDescent="0.25">
      <c r="B67" s="1">
        <f t="shared" si="1"/>
        <v>4</v>
      </c>
      <c r="C67" s="4">
        <f t="shared" si="3"/>
        <v>47</v>
      </c>
      <c r="D67" s="5">
        <v>5.4800000000000001E-2</v>
      </c>
      <c r="E67" s="2">
        <f>I66*Table42[[#This Row],[Oprocentowanie]]/12</f>
        <v>832.34273998083609</v>
      </c>
      <c r="F67" s="2">
        <f>Table42[[#This Row],[Cała rata]]-Table42[[#This Row],[Odsetki normalne]]</f>
        <v>705.98405317099696</v>
      </c>
      <c r="G67" s="20">
        <f t="shared" si="2"/>
        <v>1538.326793151833</v>
      </c>
      <c r="H67" s="2"/>
      <c r="I67" s="11">
        <f>IF(I66-F67&gt;0.001,I66-F67-Table42[[#This Row],[Ile nadpłacamy przy tej racie?]],0)</f>
        <v>181558.84951927484</v>
      </c>
      <c r="K67" s="2">
        <f>IF(Table42[[#This Row],[Rok]]&lt;9,Table42[[#This Row],[Odsetki normalne]]*50%,Table42[[#This Row],[Odsetki normalne]])</f>
        <v>416.17136999041804</v>
      </c>
    </row>
    <row r="68" spans="2:11" x14ac:dyDescent="0.25">
      <c r="B68" s="1">
        <f t="shared" si="1"/>
        <v>4</v>
      </c>
      <c r="C68" s="4">
        <f t="shared" si="3"/>
        <v>48</v>
      </c>
      <c r="D68" s="5">
        <v>5.4800000000000001E-2</v>
      </c>
      <c r="E68" s="2">
        <f>I67*Table42[[#This Row],[Oprocentowanie]]/12</f>
        <v>829.11874613802183</v>
      </c>
      <c r="F68" s="2">
        <f>Table42[[#This Row],[Cała rata]]-Table42[[#This Row],[Odsetki normalne]]</f>
        <v>709.20804701381121</v>
      </c>
      <c r="G68" s="20">
        <f t="shared" si="2"/>
        <v>1538.326793151833</v>
      </c>
      <c r="H68" s="2"/>
      <c r="I68" s="11">
        <f>IF(I67-F68&gt;0.001,I67-F68-Table42[[#This Row],[Ile nadpłacamy przy tej racie?]],0)</f>
        <v>180849.64147226102</v>
      </c>
      <c r="K68" s="2">
        <f>IF(Table42[[#This Row],[Rok]]&lt;9,Table42[[#This Row],[Odsetki normalne]]*50%,Table42[[#This Row],[Odsetki normalne]])</f>
        <v>414.55937306901092</v>
      </c>
    </row>
    <row r="69" spans="2:11" x14ac:dyDescent="0.25">
      <c r="B69" s="6">
        <f t="shared" si="1"/>
        <v>5</v>
      </c>
      <c r="C69" s="7">
        <f t="shared" si="3"/>
        <v>49</v>
      </c>
      <c r="D69" s="8">
        <v>5.4800000000000001E-2</v>
      </c>
      <c r="E69" s="9">
        <f>I68*Table42[[#This Row],[Oprocentowanie]]/12</f>
        <v>825.88002938999205</v>
      </c>
      <c r="F69" s="9">
        <f>Table42[[#This Row],[Cała rata]]-Table42[[#This Row],[Odsetki normalne]]</f>
        <v>712.446763761841</v>
      </c>
      <c r="G69" s="20">
        <f t="shared" si="2"/>
        <v>1538.326793151833</v>
      </c>
      <c r="H69" s="9"/>
      <c r="I69" s="9">
        <f>IF(I68-F69&gt;0.001,I68-F69-Table42[[#This Row],[Ile nadpłacamy przy tej racie?]],0)</f>
        <v>180137.19470849918</v>
      </c>
      <c r="K69" s="9">
        <f>IF(Table42[[#This Row],[Rok]]&lt;9,Table42[[#This Row],[Odsetki normalne]]*50%,Table42[[#This Row],[Odsetki normalne]])</f>
        <v>412.94001469499602</v>
      </c>
    </row>
    <row r="70" spans="2:11" x14ac:dyDescent="0.25">
      <c r="B70" s="6">
        <f t="shared" si="1"/>
        <v>5</v>
      </c>
      <c r="C70" s="7">
        <f t="shared" si="3"/>
        <v>50</v>
      </c>
      <c r="D70" s="8">
        <v>5.4800000000000001E-2</v>
      </c>
      <c r="E70" s="9">
        <f>I69*Table42[[#This Row],[Oprocentowanie]]/12</f>
        <v>822.62652250214626</v>
      </c>
      <c r="F70" s="9">
        <f>Table42[[#This Row],[Cała rata]]-Table42[[#This Row],[Odsetki normalne]]</f>
        <v>715.70027064968679</v>
      </c>
      <c r="G70" s="20">
        <f t="shared" si="2"/>
        <v>1538.326793151833</v>
      </c>
      <c r="H70" s="9"/>
      <c r="I70" s="9">
        <f>IF(I69-F70&gt;0.001,I69-F70-Table42[[#This Row],[Ile nadpłacamy przy tej racie?]],0)</f>
        <v>179421.4944378495</v>
      </c>
      <c r="K70" s="9">
        <f>IF(Table42[[#This Row],[Rok]]&lt;9,Table42[[#This Row],[Odsetki normalne]]*50%,Table42[[#This Row],[Odsetki normalne]])</f>
        <v>411.31326125107313</v>
      </c>
    </row>
    <row r="71" spans="2:11" x14ac:dyDescent="0.25">
      <c r="B71" s="6">
        <f t="shared" si="1"/>
        <v>5</v>
      </c>
      <c r="C71" s="7">
        <f t="shared" si="3"/>
        <v>51</v>
      </c>
      <c r="D71" s="8">
        <v>5.4800000000000001E-2</v>
      </c>
      <c r="E71" s="9">
        <f>I70*Table42[[#This Row],[Oprocentowanie]]/12</f>
        <v>819.3581579328461</v>
      </c>
      <c r="F71" s="9">
        <f>Table42[[#This Row],[Cała rata]]-Table42[[#This Row],[Odsetki normalne]]</f>
        <v>718.96863521898695</v>
      </c>
      <c r="G71" s="20">
        <f t="shared" si="2"/>
        <v>1538.326793151833</v>
      </c>
      <c r="H71" s="9"/>
      <c r="I71" s="9">
        <f>IF(I70-F71&gt;0.001,I70-F71-Table42[[#This Row],[Ile nadpłacamy przy tej racie?]],0)</f>
        <v>178702.52580263052</v>
      </c>
      <c r="K71" s="9">
        <f>IF(Table42[[#This Row],[Rok]]&lt;9,Table42[[#This Row],[Odsetki normalne]]*50%,Table42[[#This Row],[Odsetki normalne]])</f>
        <v>409.67907896642305</v>
      </c>
    </row>
    <row r="72" spans="2:11" x14ac:dyDescent="0.25">
      <c r="B72" s="6">
        <f t="shared" si="1"/>
        <v>5</v>
      </c>
      <c r="C72" s="7">
        <f t="shared" si="3"/>
        <v>52</v>
      </c>
      <c r="D72" s="8">
        <v>5.4800000000000001E-2</v>
      </c>
      <c r="E72" s="9">
        <f>I71*Table42[[#This Row],[Oprocentowanie]]/12</f>
        <v>816.07486783201273</v>
      </c>
      <c r="F72" s="9">
        <f>Table42[[#This Row],[Cała rata]]-Table42[[#This Row],[Odsetki normalne]]</f>
        <v>722.25192531982032</v>
      </c>
      <c r="G72" s="20">
        <f t="shared" si="2"/>
        <v>1538.326793151833</v>
      </c>
      <c r="H72" s="9"/>
      <c r="I72" s="9">
        <f>IF(I71-F72&gt;0.001,I71-F72-Table42[[#This Row],[Ile nadpłacamy przy tej racie?]],0)</f>
        <v>177980.27387731071</v>
      </c>
      <c r="K72" s="9">
        <f>IF(Table42[[#This Row],[Rok]]&lt;9,Table42[[#This Row],[Odsetki normalne]]*50%,Table42[[#This Row],[Odsetki normalne]])</f>
        <v>408.03743391600636</v>
      </c>
    </row>
    <row r="73" spans="2:11" x14ac:dyDescent="0.25">
      <c r="B73" s="6">
        <f t="shared" si="1"/>
        <v>5</v>
      </c>
      <c r="C73" s="7">
        <f t="shared" si="3"/>
        <v>53</v>
      </c>
      <c r="D73" s="8">
        <v>5.4800000000000001E-2</v>
      </c>
      <c r="E73" s="9">
        <f>I72*Table42[[#This Row],[Oprocentowanie]]/12</f>
        <v>812.77658403971884</v>
      </c>
      <c r="F73" s="9">
        <f>Table42[[#This Row],[Cała rata]]-Table42[[#This Row],[Odsetki normalne]]</f>
        <v>725.5502091121142</v>
      </c>
      <c r="G73" s="20">
        <f t="shared" si="2"/>
        <v>1538.326793151833</v>
      </c>
      <c r="H73" s="9"/>
      <c r="I73" s="9">
        <f>IF(I72-F73&gt;0.001,I72-F73-Table42[[#This Row],[Ile nadpłacamy przy tej racie?]],0)</f>
        <v>177254.7236681986</v>
      </c>
      <c r="K73" s="9">
        <f>IF(Table42[[#This Row],[Rok]]&lt;9,Table42[[#This Row],[Odsetki normalne]]*50%,Table42[[#This Row],[Odsetki normalne]])</f>
        <v>406.38829201985942</v>
      </c>
    </row>
    <row r="74" spans="2:11" x14ac:dyDescent="0.25">
      <c r="B74" s="6">
        <f t="shared" si="1"/>
        <v>5</v>
      </c>
      <c r="C74" s="7">
        <f t="shared" si="3"/>
        <v>54</v>
      </c>
      <c r="D74" s="8">
        <v>5.4800000000000001E-2</v>
      </c>
      <c r="E74" s="9">
        <f>I73*Table42[[#This Row],[Oprocentowanie]]/12</f>
        <v>809.46323808477371</v>
      </c>
      <c r="F74" s="9">
        <f>Table42[[#This Row],[Cała rata]]-Table42[[#This Row],[Odsetki normalne]]</f>
        <v>728.86355506705934</v>
      </c>
      <c r="G74" s="20">
        <f t="shared" si="2"/>
        <v>1538.326793151833</v>
      </c>
      <c r="H74" s="9"/>
      <c r="I74" s="9">
        <f>IF(I73-F74&gt;0.001,I73-F74-Table42[[#This Row],[Ile nadpłacamy przy tej racie?]],0)</f>
        <v>176525.86011313152</v>
      </c>
      <c r="K74" s="9">
        <f>IF(Table42[[#This Row],[Rok]]&lt;9,Table42[[#This Row],[Odsetki normalne]]*50%,Table42[[#This Row],[Odsetki normalne]])</f>
        <v>404.73161904238685</v>
      </c>
    </row>
    <row r="75" spans="2:11" x14ac:dyDescent="0.25">
      <c r="B75" s="6">
        <f t="shared" si="1"/>
        <v>5</v>
      </c>
      <c r="C75" s="7">
        <f t="shared" si="3"/>
        <v>55</v>
      </c>
      <c r="D75" s="8">
        <v>5.4800000000000001E-2</v>
      </c>
      <c r="E75" s="9">
        <f>I74*Table42[[#This Row],[Oprocentowanie]]/12</f>
        <v>806.13476118330061</v>
      </c>
      <c r="F75" s="9">
        <f>Table42[[#This Row],[Cała rata]]-Table42[[#This Row],[Odsetki normalne]]</f>
        <v>732.19203196853243</v>
      </c>
      <c r="G75" s="20">
        <f t="shared" si="2"/>
        <v>1538.326793151833</v>
      </c>
      <c r="H75" s="9"/>
      <c r="I75" s="9">
        <f>IF(I74-F75&gt;0.001,I74-F75-Table42[[#This Row],[Ile nadpłacamy przy tej racie?]],0)</f>
        <v>175793.66808116299</v>
      </c>
      <c r="K75" s="9">
        <f>IF(Table42[[#This Row],[Rok]]&lt;9,Table42[[#This Row],[Odsetki normalne]]*50%,Table42[[#This Row],[Odsetki normalne]])</f>
        <v>403.06738059165031</v>
      </c>
    </row>
    <row r="76" spans="2:11" x14ac:dyDescent="0.25">
      <c r="B76" s="6">
        <f t="shared" si="1"/>
        <v>5</v>
      </c>
      <c r="C76" s="7">
        <f t="shared" si="3"/>
        <v>56</v>
      </c>
      <c r="D76" s="8">
        <v>5.4800000000000001E-2</v>
      </c>
      <c r="E76" s="9">
        <f>I75*Table42[[#This Row],[Oprocentowanie]]/12</f>
        <v>802.79108423731111</v>
      </c>
      <c r="F76" s="9">
        <f>Table42[[#This Row],[Cała rata]]-Table42[[#This Row],[Odsetki normalne]]</f>
        <v>735.53570891452193</v>
      </c>
      <c r="G76" s="20">
        <f t="shared" si="2"/>
        <v>1538.326793151833</v>
      </c>
      <c r="H76" s="9"/>
      <c r="I76" s="9">
        <f>IF(I75-F76&gt;0.001,I75-F76-Table42[[#This Row],[Ile nadpłacamy przy tej racie?]],0)</f>
        <v>175058.13237224848</v>
      </c>
      <c r="K76" s="9">
        <f>IF(Table42[[#This Row],[Rok]]&lt;9,Table42[[#This Row],[Odsetki normalne]]*50%,Table42[[#This Row],[Odsetki normalne]])</f>
        <v>401.39554211865556</v>
      </c>
    </row>
    <row r="77" spans="2:11" x14ac:dyDescent="0.25">
      <c r="B77" s="6">
        <f t="shared" si="1"/>
        <v>5</v>
      </c>
      <c r="C77" s="7">
        <f t="shared" si="3"/>
        <v>57</v>
      </c>
      <c r="D77" s="8">
        <v>5.4800000000000001E-2</v>
      </c>
      <c r="E77" s="9">
        <f>I76*Table42[[#This Row],[Oprocentowanie]]/12</f>
        <v>799.43213783326803</v>
      </c>
      <c r="F77" s="9">
        <f>Table42[[#This Row],[Cała rata]]-Table42[[#This Row],[Odsetki normalne]]</f>
        <v>738.89465531856501</v>
      </c>
      <c r="G77" s="20">
        <f t="shared" si="2"/>
        <v>1538.326793151833</v>
      </c>
      <c r="H77" s="9"/>
      <c r="I77" s="9">
        <f>IF(I76-F77&gt;0.001,I76-F77-Table42[[#This Row],[Ile nadpłacamy przy tej racie?]],0)</f>
        <v>174319.23771692993</v>
      </c>
      <c r="K77" s="9">
        <f>IF(Table42[[#This Row],[Rok]]&lt;9,Table42[[#This Row],[Odsetki normalne]]*50%,Table42[[#This Row],[Odsetki normalne]])</f>
        <v>399.71606891663401</v>
      </c>
    </row>
    <row r="78" spans="2:11" x14ac:dyDescent="0.25">
      <c r="B78" s="6">
        <f t="shared" si="1"/>
        <v>5</v>
      </c>
      <c r="C78" s="7">
        <f t="shared" si="3"/>
        <v>58</v>
      </c>
      <c r="D78" s="8">
        <v>5.4800000000000001E-2</v>
      </c>
      <c r="E78" s="9">
        <f>I77*Table42[[#This Row],[Oprocentowanie]]/12</f>
        <v>796.05785224064675</v>
      </c>
      <c r="F78" s="9">
        <f>Table42[[#This Row],[Cała rata]]-Table42[[#This Row],[Odsetki normalne]]</f>
        <v>742.26894091118629</v>
      </c>
      <c r="G78" s="20">
        <f t="shared" si="2"/>
        <v>1538.326793151833</v>
      </c>
      <c r="H78" s="9"/>
      <c r="I78" s="9">
        <f>IF(I77-F78&gt;0.001,I77-F78-Table42[[#This Row],[Ile nadpłacamy przy tej racie?]],0)</f>
        <v>173576.96877601874</v>
      </c>
      <c r="K78" s="9">
        <f>IF(Table42[[#This Row],[Rok]]&lt;9,Table42[[#This Row],[Odsetki normalne]]*50%,Table42[[#This Row],[Odsetki normalne]])</f>
        <v>398.02892612032338</v>
      </c>
    </row>
    <row r="79" spans="2:11" x14ac:dyDescent="0.25">
      <c r="B79" s="6">
        <f t="shared" si="1"/>
        <v>5</v>
      </c>
      <c r="C79" s="7">
        <f t="shared" si="3"/>
        <v>59</v>
      </c>
      <c r="D79" s="8">
        <v>5.4800000000000001E-2</v>
      </c>
      <c r="E79" s="9">
        <f>I78*Table42[[#This Row],[Oprocentowanie]]/12</f>
        <v>792.66815741048561</v>
      </c>
      <c r="F79" s="9">
        <f>Table42[[#This Row],[Cała rata]]-Table42[[#This Row],[Odsetki normalne]]</f>
        <v>745.65863574134744</v>
      </c>
      <c r="G79" s="20">
        <f t="shared" si="2"/>
        <v>1538.326793151833</v>
      </c>
      <c r="H79" s="9"/>
      <c r="I79" s="9">
        <f>IF(I78-F79&gt;0.001,I78-F79-Table42[[#This Row],[Ile nadpłacamy przy tej racie?]],0)</f>
        <v>172831.31014027738</v>
      </c>
      <c r="K79" s="9">
        <f>IF(Table42[[#This Row],[Rok]]&lt;9,Table42[[#This Row],[Odsetki normalne]]*50%,Table42[[#This Row],[Odsetki normalne]])</f>
        <v>396.3340787052428</v>
      </c>
    </row>
    <row r="80" spans="2:11" x14ac:dyDescent="0.25">
      <c r="B80" s="6">
        <f t="shared" si="1"/>
        <v>5</v>
      </c>
      <c r="C80" s="7">
        <f t="shared" si="3"/>
        <v>60</v>
      </c>
      <c r="D80" s="8">
        <v>5.4800000000000001E-2</v>
      </c>
      <c r="E80" s="9">
        <f>I79*Table42[[#This Row],[Oprocentowanie]]/12</f>
        <v>789.26298297393339</v>
      </c>
      <c r="F80" s="9">
        <f>Table42[[#This Row],[Cała rata]]-Table42[[#This Row],[Odsetki normalne]]</f>
        <v>749.06381017789965</v>
      </c>
      <c r="G80" s="20">
        <f t="shared" si="2"/>
        <v>1538.326793151833</v>
      </c>
      <c r="H80" s="9"/>
      <c r="I80" s="9">
        <f>IF(I79-F80&gt;0.001,I79-F80-Table42[[#This Row],[Ile nadpłacamy przy tej racie?]],0)</f>
        <v>172082.24633009947</v>
      </c>
      <c r="K80" s="9">
        <f>IF(Table42[[#This Row],[Rok]]&lt;9,Table42[[#This Row],[Odsetki normalne]]*50%,Table42[[#This Row],[Odsetki normalne]])</f>
        <v>394.63149148696669</v>
      </c>
    </row>
    <row r="81" spans="2:11" x14ac:dyDescent="0.25">
      <c r="B81" s="1">
        <f t="shared" si="1"/>
        <v>6</v>
      </c>
      <c r="C81" s="4">
        <f t="shared" si="3"/>
        <v>61</v>
      </c>
      <c r="D81" s="5">
        <v>5.4800000000000001E-2</v>
      </c>
      <c r="E81" s="2">
        <f>I80*Table42[[#This Row],[Oprocentowanie]]/12</f>
        <v>785.8422582407876</v>
      </c>
      <c r="F81" s="2">
        <f>Table42[[#This Row],[Cała rata]]-Table42[[#This Row],[Odsetki normalne]]</f>
        <v>752.48453491104544</v>
      </c>
      <c r="G81" s="20">
        <f t="shared" si="2"/>
        <v>1538.326793151833</v>
      </c>
      <c r="H81" s="2"/>
      <c r="I81" s="11">
        <f>IF(I80-F81&gt;0.001,I80-F81-Table42[[#This Row],[Ile nadpłacamy przy tej racie?]],0)</f>
        <v>171329.76179518842</v>
      </c>
      <c r="K81" s="2">
        <f>IF(Table42[[#This Row],[Rok]]&lt;9,Table42[[#This Row],[Odsetki normalne]]*50%,Table42[[#This Row],[Odsetki normalne]])</f>
        <v>392.9211291203938</v>
      </c>
    </row>
    <row r="82" spans="2:11" x14ac:dyDescent="0.25">
      <c r="B82" s="1">
        <f t="shared" si="1"/>
        <v>6</v>
      </c>
      <c r="C82" s="4">
        <f t="shared" si="3"/>
        <v>62</v>
      </c>
      <c r="D82" s="5">
        <v>5.4800000000000001E-2</v>
      </c>
      <c r="E82" s="2">
        <f>I81*Table42[[#This Row],[Oprocentowanie]]/12</f>
        <v>782.40591219802718</v>
      </c>
      <c r="F82" s="2">
        <f>Table42[[#This Row],[Cała rata]]-Table42[[#This Row],[Odsetki normalne]]</f>
        <v>755.92088095380586</v>
      </c>
      <c r="G82" s="20">
        <f t="shared" si="2"/>
        <v>1538.326793151833</v>
      </c>
      <c r="H82" s="2"/>
      <c r="I82" s="11">
        <f>IF(I81-F82&gt;0.001,I81-F82-Table42[[#This Row],[Ile nadpłacamy przy tej racie?]],0)</f>
        <v>170573.84091423461</v>
      </c>
      <c r="K82" s="2">
        <f>IF(Table42[[#This Row],[Rok]]&lt;9,Table42[[#This Row],[Odsetki normalne]]*50%,Table42[[#This Row],[Odsetki normalne]])</f>
        <v>391.20295609901359</v>
      </c>
    </row>
    <row r="83" spans="2:11" x14ac:dyDescent="0.25">
      <c r="B83" s="1">
        <f t="shared" si="1"/>
        <v>6</v>
      </c>
      <c r="C83" s="4">
        <f t="shared" si="3"/>
        <v>63</v>
      </c>
      <c r="D83" s="5">
        <v>5.4800000000000001E-2</v>
      </c>
      <c r="E83" s="2">
        <f>I82*Table42[[#This Row],[Oprocentowanie]]/12</f>
        <v>778.95387350833801</v>
      </c>
      <c r="F83" s="2">
        <f>Table42[[#This Row],[Cała rata]]-Table42[[#This Row],[Odsetki normalne]]</f>
        <v>759.37291964349504</v>
      </c>
      <c r="G83" s="20">
        <f t="shared" si="2"/>
        <v>1538.326793151833</v>
      </c>
      <c r="H83" s="2"/>
      <c r="I83" s="11">
        <f>IF(I82-F83&gt;0.001,I82-F83-Table42[[#This Row],[Ile nadpłacamy przy tej racie?]],0)</f>
        <v>169814.4679945911</v>
      </c>
      <c r="K83" s="2">
        <f>IF(Table42[[#This Row],[Rok]]&lt;9,Table42[[#This Row],[Odsetki normalne]]*50%,Table42[[#This Row],[Odsetki normalne]])</f>
        <v>389.476936754169</v>
      </c>
    </row>
    <row r="84" spans="2:11" x14ac:dyDescent="0.25">
      <c r="B84" s="1">
        <f t="shared" si="1"/>
        <v>6</v>
      </c>
      <c r="C84" s="4">
        <f t="shared" si="3"/>
        <v>64</v>
      </c>
      <c r="D84" s="5">
        <v>5.4800000000000001E-2</v>
      </c>
      <c r="E84" s="2">
        <f>I83*Table42[[#This Row],[Oprocentowanie]]/12</f>
        <v>775.48607050863268</v>
      </c>
      <c r="F84" s="2">
        <f>Table42[[#This Row],[Cała rata]]-Table42[[#This Row],[Odsetki normalne]]</f>
        <v>762.84072264320037</v>
      </c>
      <c r="G84" s="20">
        <f t="shared" si="2"/>
        <v>1538.326793151833</v>
      </c>
      <c r="H84" s="2"/>
      <c r="I84" s="11">
        <f>IF(I83-F84&gt;0.001,I83-F84-Table42[[#This Row],[Ile nadpłacamy przy tej racie?]],0)</f>
        <v>169051.62727194792</v>
      </c>
      <c r="K84" s="2">
        <f>IF(Table42[[#This Row],[Rok]]&lt;9,Table42[[#This Row],[Odsetki normalne]]*50%,Table42[[#This Row],[Odsetki normalne]])</f>
        <v>387.74303525431634</v>
      </c>
    </row>
    <row r="85" spans="2:11" x14ac:dyDescent="0.25">
      <c r="B85" s="1">
        <f t="shared" si="1"/>
        <v>6</v>
      </c>
      <c r="C85" s="4">
        <f t="shared" si="3"/>
        <v>65</v>
      </c>
      <c r="D85" s="5">
        <v>5.4800000000000001E-2</v>
      </c>
      <c r="E85" s="2">
        <f>I84*Table42[[#This Row],[Oprocentowanie]]/12</f>
        <v>772.00243120856214</v>
      </c>
      <c r="F85" s="2">
        <f>Table42[[#This Row],[Cała rata]]-Table42[[#This Row],[Odsetki normalne]]</f>
        <v>766.3243619432709</v>
      </c>
      <c r="G85" s="20">
        <f t="shared" si="2"/>
        <v>1538.326793151833</v>
      </c>
      <c r="H85" s="2"/>
      <c r="I85" s="11">
        <f>IF(I84-F85&gt;0.001,I84-F85-Table42[[#This Row],[Ile nadpłacamy przy tej racie?]],0)</f>
        <v>168285.30291000466</v>
      </c>
      <c r="K85" s="2">
        <f>IF(Table42[[#This Row],[Rok]]&lt;9,Table42[[#This Row],[Odsetki normalne]]*50%,Table42[[#This Row],[Odsetki normalne]])</f>
        <v>386.00121560428107</v>
      </c>
    </row>
    <row r="86" spans="2:11" x14ac:dyDescent="0.25">
      <c r="B86" s="1">
        <f t="shared" ref="B86:B149" si="4">ROUNDUP(C86/12,0)</f>
        <v>6</v>
      </c>
      <c r="C86" s="4">
        <f t="shared" si="3"/>
        <v>66</v>
      </c>
      <c r="D86" s="5">
        <v>5.4800000000000001E-2</v>
      </c>
      <c r="E86" s="2">
        <f>I85*Table42[[#This Row],[Oprocentowanie]]/12</f>
        <v>768.50288328902127</v>
      </c>
      <c r="F86" s="2">
        <f>Table42[[#This Row],[Cała rata]]-Table42[[#This Row],[Odsetki normalne]]</f>
        <v>769.82390986281177</v>
      </c>
      <c r="G86" s="20">
        <f t="shared" ref="G86:G149" si="5">IF(I85&gt;0.001,-$C$12,0)</f>
        <v>1538.326793151833</v>
      </c>
      <c r="H86" s="2"/>
      <c r="I86" s="11">
        <f>IF(I85-F86&gt;0.001,I85-F86-Table42[[#This Row],[Ile nadpłacamy przy tej racie?]],0)</f>
        <v>167515.47900014184</v>
      </c>
      <c r="K86" s="2">
        <f>IF(Table42[[#This Row],[Rok]]&lt;9,Table42[[#This Row],[Odsetki normalne]]*50%,Table42[[#This Row],[Odsetki normalne]])</f>
        <v>384.25144164451063</v>
      </c>
    </row>
    <row r="87" spans="2:11" x14ac:dyDescent="0.25">
      <c r="B87" s="1">
        <f t="shared" si="4"/>
        <v>6</v>
      </c>
      <c r="C87" s="4">
        <f t="shared" ref="C87:C150" si="6">C86+1</f>
        <v>67</v>
      </c>
      <c r="D87" s="5">
        <v>5.4800000000000001E-2</v>
      </c>
      <c r="E87" s="2">
        <f>I86*Table42[[#This Row],[Oprocentowanie]]/12</f>
        <v>764.98735410064774</v>
      </c>
      <c r="F87" s="2">
        <f>Table42[[#This Row],[Cała rata]]-Table42[[#This Row],[Odsetki normalne]]</f>
        <v>773.33943905118531</v>
      </c>
      <c r="G87" s="20">
        <f t="shared" si="5"/>
        <v>1538.326793151833</v>
      </c>
      <c r="H87" s="2"/>
      <c r="I87" s="11">
        <f>IF(I86-F87&gt;0.001,I86-F87-Table42[[#This Row],[Ile nadpłacamy przy tej racie?]],0)</f>
        <v>166742.13956109065</v>
      </c>
      <c r="K87" s="2">
        <f>IF(Table42[[#This Row],[Rok]]&lt;9,Table42[[#This Row],[Odsetki normalne]]*50%,Table42[[#This Row],[Odsetki normalne]])</f>
        <v>382.49367705032387</v>
      </c>
    </row>
    <row r="88" spans="2:11" x14ac:dyDescent="0.25">
      <c r="B88" s="1">
        <f t="shared" si="4"/>
        <v>6</v>
      </c>
      <c r="C88" s="4">
        <f t="shared" si="6"/>
        <v>68</v>
      </c>
      <c r="D88" s="5">
        <v>5.4800000000000001E-2</v>
      </c>
      <c r="E88" s="2">
        <f>I87*Table42[[#This Row],[Oprocentowanie]]/12</f>
        <v>761.45577066231397</v>
      </c>
      <c r="F88" s="2">
        <f>Table42[[#This Row],[Cała rata]]-Table42[[#This Row],[Odsetki normalne]]</f>
        <v>776.87102248951908</v>
      </c>
      <c r="G88" s="20">
        <f t="shared" si="5"/>
        <v>1538.326793151833</v>
      </c>
      <c r="H88" s="2"/>
      <c r="I88" s="11">
        <f>IF(I87-F88&gt;0.001,I87-F88-Table42[[#This Row],[Ile nadpłacamy przy tej racie?]],0)</f>
        <v>165965.26853860111</v>
      </c>
      <c r="K88" s="2">
        <f>IF(Table42[[#This Row],[Rok]]&lt;9,Table42[[#This Row],[Odsetki normalne]]*50%,Table42[[#This Row],[Odsetki normalne]])</f>
        <v>380.72788533115698</v>
      </c>
    </row>
    <row r="89" spans="2:11" x14ac:dyDescent="0.25">
      <c r="B89" s="1">
        <f t="shared" si="4"/>
        <v>6</v>
      </c>
      <c r="C89" s="4">
        <f t="shared" si="6"/>
        <v>69</v>
      </c>
      <c r="D89" s="5">
        <v>5.4800000000000001E-2</v>
      </c>
      <c r="E89" s="2">
        <f>I88*Table42[[#This Row],[Oprocentowanie]]/12</f>
        <v>757.90805965961181</v>
      </c>
      <c r="F89" s="2">
        <f>Table42[[#This Row],[Cała rata]]-Table42[[#This Row],[Odsetki normalne]]</f>
        <v>780.41873349222124</v>
      </c>
      <c r="G89" s="20">
        <f t="shared" si="5"/>
        <v>1538.326793151833</v>
      </c>
      <c r="H89" s="2"/>
      <c r="I89" s="11">
        <f>IF(I88-F89&gt;0.001,I88-F89-Table42[[#This Row],[Ile nadpłacamy przy tej racie?]],0)</f>
        <v>165184.84980510888</v>
      </c>
      <c r="K89" s="2">
        <f>IF(Table42[[#This Row],[Rok]]&lt;9,Table42[[#This Row],[Odsetki normalne]]*50%,Table42[[#This Row],[Odsetki normalne]])</f>
        <v>378.9540298298059</v>
      </c>
    </row>
    <row r="90" spans="2:11" x14ac:dyDescent="0.25">
      <c r="B90" s="1">
        <f t="shared" si="4"/>
        <v>6</v>
      </c>
      <c r="C90" s="4">
        <f t="shared" si="6"/>
        <v>70</v>
      </c>
      <c r="D90" s="5">
        <v>5.4800000000000001E-2</v>
      </c>
      <c r="E90" s="2">
        <f>I89*Table42[[#This Row],[Oprocentowanie]]/12</f>
        <v>754.3441474433306</v>
      </c>
      <c r="F90" s="2">
        <f>Table42[[#This Row],[Cała rata]]-Table42[[#This Row],[Odsetki normalne]]</f>
        <v>783.98264570850245</v>
      </c>
      <c r="G90" s="20">
        <f t="shared" si="5"/>
        <v>1538.326793151833</v>
      </c>
      <c r="H90" s="2"/>
      <c r="I90" s="11">
        <f>IF(I89-F90&gt;0.001,I89-F90-Table42[[#This Row],[Ile nadpłacamy przy tej racie?]],0)</f>
        <v>164400.86715940037</v>
      </c>
      <c r="K90" s="2">
        <f>IF(Table42[[#This Row],[Rok]]&lt;9,Table42[[#This Row],[Odsetki normalne]]*50%,Table42[[#This Row],[Odsetki normalne]])</f>
        <v>377.1720737216653</v>
      </c>
    </row>
    <row r="91" spans="2:11" x14ac:dyDescent="0.25">
      <c r="B91" s="1">
        <f t="shared" si="4"/>
        <v>6</v>
      </c>
      <c r="C91" s="4">
        <f t="shared" si="6"/>
        <v>71</v>
      </c>
      <c r="D91" s="5">
        <v>5.4800000000000001E-2</v>
      </c>
      <c r="E91" s="2">
        <f>I90*Table42[[#This Row],[Oprocentowanie]]/12</f>
        <v>750.76396002792842</v>
      </c>
      <c r="F91" s="2">
        <f>Table42[[#This Row],[Cała rata]]-Table42[[#This Row],[Odsetki normalne]]</f>
        <v>787.56283312390462</v>
      </c>
      <c r="G91" s="20">
        <f t="shared" si="5"/>
        <v>1538.326793151833</v>
      </c>
      <c r="H91" s="2"/>
      <c r="I91" s="11">
        <f>IF(I90-F91&gt;0.001,I90-F91-Table42[[#This Row],[Ile nadpłacamy przy tej racie?]],0)</f>
        <v>163613.30432627647</v>
      </c>
      <c r="K91" s="2">
        <f>IF(Table42[[#This Row],[Rok]]&lt;9,Table42[[#This Row],[Odsetki normalne]]*50%,Table42[[#This Row],[Odsetki normalne]])</f>
        <v>375.38198001396421</v>
      </c>
    </row>
    <row r="92" spans="2:11" x14ac:dyDescent="0.25">
      <c r="B92" s="1">
        <f t="shared" si="4"/>
        <v>6</v>
      </c>
      <c r="C92" s="4">
        <f t="shared" si="6"/>
        <v>72</v>
      </c>
      <c r="D92" s="5">
        <v>5.4800000000000001E-2</v>
      </c>
      <c r="E92" s="2">
        <f>I91*Table42[[#This Row],[Oprocentowanie]]/12</f>
        <v>747.16742308999585</v>
      </c>
      <c r="F92" s="2">
        <f>Table42[[#This Row],[Cała rata]]-Table42[[#This Row],[Odsetki normalne]]</f>
        <v>791.15937006183719</v>
      </c>
      <c r="G92" s="20">
        <f t="shared" si="5"/>
        <v>1538.326793151833</v>
      </c>
      <c r="H92" s="2"/>
      <c r="I92" s="11">
        <f>IF(I91-F92&gt;0.001,I91-F92-Table42[[#This Row],[Ile nadpłacamy przy tej racie?]],0)</f>
        <v>162822.14495621464</v>
      </c>
      <c r="K92" s="2">
        <f>IF(Table42[[#This Row],[Rok]]&lt;9,Table42[[#This Row],[Odsetki normalne]]*50%,Table42[[#This Row],[Odsetki normalne]])</f>
        <v>373.58371154499793</v>
      </c>
    </row>
    <row r="93" spans="2:11" x14ac:dyDescent="0.25">
      <c r="B93" s="6">
        <f t="shared" si="4"/>
        <v>7</v>
      </c>
      <c r="C93" s="7">
        <f t="shared" si="6"/>
        <v>73</v>
      </c>
      <c r="D93" s="8">
        <v>5.4800000000000001E-2</v>
      </c>
      <c r="E93" s="9">
        <f>I92*Table42[[#This Row],[Oprocentowanie]]/12</f>
        <v>743.55446196671357</v>
      </c>
      <c r="F93" s="9">
        <f>Table42[[#This Row],[Cała rata]]-Table42[[#This Row],[Odsetki normalne]]</f>
        <v>794.77233118511947</v>
      </c>
      <c r="G93" s="20">
        <f t="shared" si="5"/>
        <v>1538.326793151833</v>
      </c>
      <c r="H93" s="9"/>
      <c r="I93" s="9">
        <f>IF(I92-F93&gt;0.001,I92-F93-Table42[[#This Row],[Ile nadpłacamy przy tej racie?]],0)</f>
        <v>162027.37262502953</v>
      </c>
      <c r="K93" s="9">
        <f>IF(Table42[[#This Row],[Rok]]&lt;9,Table42[[#This Row],[Odsetki normalne]]*50%,Table42[[#This Row],[Odsetki normalne]])</f>
        <v>371.77723098335679</v>
      </c>
    </row>
    <row r="94" spans="2:11" x14ac:dyDescent="0.25">
      <c r="B94" s="6">
        <f t="shared" si="4"/>
        <v>7</v>
      </c>
      <c r="C94" s="7">
        <f t="shared" si="6"/>
        <v>74</v>
      </c>
      <c r="D94" s="8">
        <v>5.4800000000000001E-2</v>
      </c>
      <c r="E94" s="9">
        <f>I93*Table42[[#This Row],[Oprocentowanie]]/12</f>
        <v>739.92500165430147</v>
      </c>
      <c r="F94" s="9">
        <f>Table42[[#This Row],[Cała rata]]-Table42[[#This Row],[Odsetki normalne]]</f>
        <v>798.40179149753158</v>
      </c>
      <c r="G94" s="20">
        <f t="shared" si="5"/>
        <v>1538.326793151833</v>
      </c>
      <c r="H94" s="9"/>
      <c r="I94" s="9">
        <f>IF(I93-F94&gt;0.001,I93-F94-Table42[[#This Row],[Ile nadpłacamy przy tej racie?]],0)</f>
        <v>161228.97083353199</v>
      </c>
      <c r="K94" s="9">
        <f>IF(Table42[[#This Row],[Rok]]&lt;9,Table42[[#This Row],[Odsetki normalne]]*50%,Table42[[#This Row],[Odsetki normalne]])</f>
        <v>369.96250082715073</v>
      </c>
    </row>
    <row r="95" spans="2:11" x14ac:dyDescent="0.25">
      <c r="B95" s="6">
        <f t="shared" si="4"/>
        <v>7</v>
      </c>
      <c r="C95" s="7">
        <f t="shared" si="6"/>
        <v>75</v>
      </c>
      <c r="D95" s="8">
        <v>5.4800000000000001E-2</v>
      </c>
      <c r="E95" s="9">
        <f>I94*Table42[[#This Row],[Oprocentowanie]]/12</f>
        <v>736.27896680646279</v>
      </c>
      <c r="F95" s="9">
        <f>Table42[[#This Row],[Cała rata]]-Table42[[#This Row],[Odsetki normalne]]</f>
        <v>802.04782634537025</v>
      </c>
      <c r="G95" s="20">
        <f t="shared" si="5"/>
        <v>1538.326793151833</v>
      </c>
      <c r="H95" s="9"/>
      <c r="I95" s="9">
        <f>IF(I94-F95&gt;0.001,I94-F95-Table42[[#This Row],[Ile nadpłacamy przy tej racie?]],0)</f>
        <v>160426.92300718662</v>
      </c>
      <c r="K95" s="9">
        <f>IF(Table42[[#This Row],[Rok]]&lt;9,Table42[[#This Row],[Odsetki normalne]]*50%,Table42[[#This Row],[Odsetki normalne]])</f>
        <v>368.1394834032314</v>
      </c>
    </row>
    <row r="96" spans="2:11" x14ac:dyDescent="0.25">
      <c r="B96" s="6">
        <f t="shared" si="4"/>
        <v>7</v>
      </c>
      <c r="C96" s="7">
        <f t="shared" si="6"/>
        <v>76</v>
      </c>
      <c r="D96" s="8">
        <v>5.4800000000000001E-2</v>
      </c>
      <c r="E96" s="9">
        <f>I95*Table42[[#This Row],[Oprocentowanie]]/12</f>
        <v>732.61628173281895</v>
      </c>
      <c r="F96" s="9">
        <f>Table42[[#This Row],[Cała rata]]-Table42[[#This Row],[Odsetki normalne]]</f>
        <v>805.7105114190141</v>
      </c>
      <c r="G96" s="20">
        <f t="shared" si="5"/>
        <v>1538.326793151833</v>
      </c>
      <c r="H96" s="9"/>
      <c r="I96" s="9">
        <f>IF(I95-F96&gt;0.001,I95-F96-Table42[[#This Row],[Ile nadpłacamy przy tej racie?]],0)</f>
        <v>159621.2124957676</v>
      </c>
      <c r="K96" s="9">
        <f>IF(Table42[[#This Row],[Rok]]&lt;9,Table42[[#This Row],[Odsetki normalne]]*50%,Table42[[#This Row],[Odsetki normalne]])</f>
        <v>366.30814086640947</v>
      </c>
    </row>
    <row r="97" spans="2:11" x14ac:dyDescent="0.25">
      <c r="B97" s="6">
        <f t="shared" si="4"/>
        <v>7</v>
      </c>
      <c r="C97" s="7">
        <f t="shared" si="6"/>
        <v>77</v>
      </c>
      <c r="D97" s="8">
        <v>5.4800000000000001E-2</v>
      </c>
      <c r="E97" s="9">
        <f>I96*Table42[[#This Row],[Oprocentowanie]]/12</f>
        <v>728.93687039733868</v>
      </c>
      <c r="F97" s="9">
        <f>Table42[[#This Row],[Cała rata]]-Table42[[#This Row],[Odsetki normalne]]</f>
        <v>809.38992275449436</v>
      </c>
      <c r="G97" s="20">
        <f t="shared" si="5"/>
        <v>1538.326793151833</v>
      </c>
      <c r="H97" s="9"/>
      <c r="I97" s="9">
        <f>IF(I96-F97&gt;0.001,I96-F97-Table42[[#This Row],[Ile nadpłacamy przy tej racie?]],0)</f>
        <v>158811.82257301311</v>
      </c>
      <c r="K97" s="9">
        <f>IF(Table42[[#This Row],[Rok]]&lt;9,Table42[[#This Row],[Odsetki normalne]]*50%,Table42[[#This Row],[Odsetki normalne]])</f>
        <v>364.46843519866934</v>
      </c>
    </row>
    <row r="98" spans="2:11" x14ac:dyDescent="0.25">
      <c r="B98" s="6">
        <f t="shared" si="4"/>
        <v>7</v>
      </c>
      <c r="C98" s="7">
        <f t="shared" si="6"/>
        <v>78</v>
      </c>
      <c r="D98" s="8">
        <v>5.4800000000000001E-2</v>
      </c>
      <c r="E98" s="9">
        <f>I97*Table42[[#This Row],[Oprocentowanie]]/12</f>
        <v>725.24065641675986</v>
      </c>
      <c r="F98" s="9">
        <f>Table42[[#This Row],[Cała rata]]-Table42[[#This Row],[Odsetki normalne]]</f>
        <v>813.08613673507318</v>
      </c>
      <c r="G98" s="20">
        <f t="shared" si="5"/>
        <v>1538.326793151833</v>
      </c>
      <c r="H98" s="9"/>
      <c r="I98" s="9">
        <f>IF(I97-F98&gt;0.001,I97-F98-Table42[[#This Row],[Ile nadpłacamy przy tej racie?]],0)</f>
        <v>157998.73643627804</v>
      </c>
      <c r="K98" s="9">
        <f>IF(Table42[[#This Row],[Rok]]&lt;9,Table42[[#This Row],[Odsetki normalne]]*50%,Table42[[#This Row],[Odsetki normalne]])</f>
        <v>362.62032820837993</v>
      </c>
    </row>
    <row r="99" spans="2:11" x14ac:dyDescent="0.25">
      <c r="B99" s="6">
        <f t="shared" si="4"/>
        <v>7</v>
      </c>
      <c r="C99" s="7">
        <f t="shared" si="6"/>
        <v>79</v>
      </c>
      <c r="D99" s="8">
        <v>5.4800000000000001E-2</v>
      </c>
      <c r="E99" s="9">
        <f>I98*Table42[[#This Row],[Oprocentowanie]]/12</f>
        <v>721.52756305900311</v>
      </c>
      <c r="F99" s="9">
        <f>Table42[[#This Row],[Cała rata]]-Table42[[#This Row],[Odsetki normalne]]</f>
        <v>816.79923009282993</v>
      </c>
      <c r="G99" s="20">
        <f t="shared" si="5"/>
        <v>1538.326793151833</v>
      </c>
      <c r="H99" s="9"/>
      <c r="I99" s="9">
        <f>IF(I98-F99&gt;0.001,I98-F99-Table42[[#This Row],[Ile nadpłacamy przy tej racie?]],0)</f>
        <v>157181.93720618522</v>
      </c>
      <c r="K99" s="9">
        <f>IF(Table42[[#This Row],[Rok]]&lt;9,Table42[[#This Row],[Odsetki normalne]]*50%,Table42[[#This Row],[Odsetki normalne]])</f>
        <v>360.76378152950156</v>
      </c>
    </row>
    <row r="100" spans="2:11" x14ac:dyDescent="0.25">
      <c r="B100" s="6">
        <f t="shared" si="4"/>
        <v>7</v>
      </c>
      <c r="C100" s="7">
        <f t="shared" si="6"/>
        <v>80</v>
      </c>
      <c r="D100" s="8">
        <v>5.4800000000000001E-2</v>
      </c>
      <c r="E100" s="9">
        <f>I99*Table42[[#This Row],[Oprocentowanie]]/12</f>
        <v>717.79751324157917</v>
      </c>
      <c r="F100" s="9">
        <f>Table42[[#This Row],[Cała rata]]-Table42[[#This Row],[Odsetki normalne]]</f>
        <v>820.52927991025388</v>
      </c>
      <c r="G100" s="20">
        <f t="shared" si="5"/>
        <v>1538.326793151833</v>
      </c>
      <c r="H100" s="9"/>
      <c r="I100" s="9">
        <f>IF(I99-F100&gt;0.001,I99-F100-Table42[[#This Row],[Ile nadpłacamy przy tej racie?]],0)</f>
        <v>156361.40792627496</v>
      </c>
      <c r="K100" s="9">
        <f>IF(Table42[[#This Row],[Rok]]&lt;9,Table42[[#This Row],[Odsetki normalne]]*50%,Table42[[#This Row],[Odsetki normalne]])</f>
        <v>358.89875662078958</v>
      </c>
    </row>
    <row r="101" spans="2:11" x14ac:dyDescent="0.25">
      <c r="B101" s="6">
        <f t="shared" si="4"/>
        <v>7</v>
      </c>
      <c r="C101" s="7">
        <f t="shared" si="6"/>
        <v>81</v>
      </c>
      <c r="D101" s="8">
        <v>5.4800000000000001E-2</v>
      </c>
      <c r="E101" s="9">
        <f>I100*Table42[[#This Row],[Oprocentowanie]]/12</f>
        <v>714.05042952998895</v>
      </c>
      <c r="F101" s="9">
        <f>Table42[[#This Row],[Cała rata]]-Table42[[#This Row],[Odsetki normalne]]</f>
        <v>824.2763636218441</v>
      </c>
      <c r="G101" s="20">
        <f t="shared" si="5"/>
        <v>1538.326793151833</v>
      </c>
      <c r="H101" s="9"/>
      <c r="I101" s="9">
        <f>IF(I100-F101&gt;0.001,I100-F101-Table42[[#This Row],[Ile nadpłacamy przy tej racie?]],0)</f>
        <v>155537.13156265311</v>
      </c>
      <c r="K101" s="9">
        <f>IF(Table42[[#This Row],[Rok]]&lt;9,Table42[[#This Row],[Odsetki normalne]]*50%,Table42[[#This Row],[Odsetki normalne]])</f>
        <v>357.02521476499447</v>
      </c>
    </row>
    <row r="102" spans="2:11" x14ac:dyDescent="0.25">
      <c r="B102" s="6">
        <f t="shared" si="4"/>
        <v>7</v>
      </c>
      <c r="C102" s="7">
        <f t="shared" si="6"/>
        <v>82</v>
      </c>
      <c r="D102" s="8">
        <v>5.4800000000000001E-2</v>
      </c>
      <c r="E102" s="9">
        <f>I101*Table42[[#This Row],[Oprocentowanie]]/12</f>
        <v>710.28623413611592</v>
      </c>
      <c r="F102" s="9">
        <f>Table42[[#This Row],[Cała rata]]-Table42[[#This Row],[Odsetki normalne]]</f>
        <v>828.04055901571712</v>
      </c>
      <c r="G102" s="20">
        <f t="shared" si="5"/>
        <v>1538.326793151833</v>
      </c>
      <c r="H102" s="9"/>
      <c r="I102" s="9">
        <f>IF(I101-F102&gt;0.001,I101-F102-Table42[[#This Row],[Ile nadpłacamy przy tej racie?]],0)</f>
        <v>154709.09100363738</v>
      </c>
      <c r="K102" s="9">
        <f>IF(Table42[[#This Row],[Rok]]&lt;9,Table42[[#This Row],[Odsetki normalne]]*50%,Table42[[#This Row],[Odsetki normalne]])</f>
        <v>355.14311706805796</v>
      </c>
    </row>
    <row r="103" spans="2:11" x14ac:dyDescent="0.25">
      <c r="B103" s="6">
        <f t="shared" si="4"/>
        <v>7</v>
      </c>
      <c r="C103" s="7">
        <f t="shared" si="6"/>
        <v>83</v>
      </c>
      <c r="D103" s="8">
        <v>5.4800000000000001E-2</v>
      </c>
      <c r="E103" s="9">
        <f>I102*Table42[[#This Row],[Oprocentowanie]]/12</f>
        <v>706.50484891661074</v>
      </c>
      <c r="F103" s="9">
        <f>Table42[[#This Row],[Cała rata]]-Table42[[#This Row],[Odsetki normalne]]</f>
        <v>831.8219442352223</v>
      </c>
      <c r="G103" s="20">
        <f t="shared" si="5"/>
        <v>1538.326793151833</v>
      </c>
      <c r="H103" s="9"/>
      <c r="I103" s="9">
        <f>IF(I102-F103&gt;0.001,I102-F103-Table42[[#This Row],[Ile nadpłacamy przy tej racie?]],0)</f>
        <v>153877.26905940217</v>
      </c>
      <c r="K103" s="9">
        <f>IF(Table42[[#This Row],[Rok]]&lt;9,Table42[[#This Row],[Odsetki normalne]]*50%,Table42[[#This Row],[Odsetki normalne]])</f>
        <v>353.25242445830537</v>
      </c>
    </row>
    <row r="104" spans="2:11" x14ac:dyDescent="0.25">
      <c r="B104" s="6">
        <f t="shared" si="4"/>
        <v>7</v>
      </c>
      <c r="C104" s="7">
        <f t="shared" si="6"/>
        <v>84</v>
      </c>
      <c r="D104" s="8">
        <v>5.4800000000000001E-2</v>
      </c>
      <c r="E104" s="9">
        <f>I103*Table42[[#This Row],[Oprocentowanie]]/12</f>
        <v>702.70619537126993</v>
      </c>
      <c r="F104" s="9">
        <f>Table42[[#This Row],[Cała rata]]-Table42[[#This Row],[Odsetki normalne]]</f>
        <v>835.62059778056312</v>
      </c>
      <c r="G104" s="20">
        <f t="shared" si="5"/>
        <v>1538.326793151833</v>
      </c>
      <c r="H104" s="9"/>
      <c r="I104" s="9">
        <f>IF(I103-F104&gt;0.001,I103-F104-Table42[[#This Row],[Ile nadpłacamy przy tej racie?]],0)</f>
        <v>153041.6484616216</v>
      </c>
      <c r="K104" s="9">
        <f>IF(Table42[[#This Row],[Rok]]&lt;9,Table42[[#This Row],[Odsetki normalne]]*50%,Table42[[#This Row],[Odsetki normalne]])</f>
        <v>351.35309768563496</v>
      </c>
    </row>
    <row r="105" spans="2:11" x14ac:dyDescent="0.25">
      <c r="B105" s="1">
        <f t="shared" si="4"/>
        <v>8</v>
      </c>
      <c r="C105" s="4">
        <f t="shared" si="6"/>
        <v>85</v>
      </c>
      <c r="D105" s="5">
        <v>5.4800000000000001E-2</v>
      </c>
      <c r="E105" s="2">
        <f>I104*Table42[[#This Row],[Oprocentowanie]]/12</f>
        <v>698.89019464140529</v>
      </c>
      <c r="F105" s="2">
        <f>Table42[[#This Row],[Cała rata]]-Table42[[#This Row],[Odsetki normalne]]</f>
        <v>839.43659851042776</v>
      </c>
      <c r="G105" s="20">
        <f t="shared" si="5"/>
        <v>1538.326793151833</v>
      </c>
      <c r="H105" s="2"/>
      <c r="I105" s="11">
        <f>IF(I104-F105&gt;0.001,I104-F105-Table42[[#This Row],[Ile nadpłacamy przy tej racie?]],0)</f>
        <v>152202.21186311118</v>
      </c>
      <c r="K105" s="2">
        <f>IF(Table42[[#This Row],[Rok]]&lt;9,Table42[[#This Row],[Odsetki normalne]]*50%,Table42[[#This Row],[Odsetki normalne]])</f>
        <v>349.44509732070264</v>
      </c>
    </row>
    <row r="106" spans="2:11" x14ac:dyDescent="0.25">
      <c r="B106" s="1">
        <f t="shared" si="4"/>
        <v>8</v>
      </c>
      <c r="C106" s="4">
        <f t="shared" si="6"/>
        <v>86</v>
      </c>
      <c r="D106" s="5">
        <v>5.4800000000000001E-2</v>
      </c>
      <c r="E106" s="2">
        <f>I105*Table42[[#This Row],[Oprocentowanie]]/12</f>
        <v>695.05676750820783</v>
      </c>
      <c r="F106" s="2">
        <f>Table42[[#This Row],[Cała rata]]-Table42[[#This Row],[Odsetki normalne]]</f>
        <v>843.27002564362522</v>
      </c>
      <c r="G106" s="20">
        <f t="shared" si="5"/>
        <v>1538.326793151833</v>
      </c>
      <c r="H106" s="2"/>
      <c r="I106" s="11">
        <f>IF(I105-F106&gt;0.001,I105-F106-Table42[[#This Row],[Ile nadpłacamy przy tej racie?]],0)</f>
        <v>151358.94183746754</v>
      </c>
      <c r="K106" s="2">
        <f>IF(Table42[[#This Row],[Rok]]&lt;9,Table42[[#This Row],[Odsetki normalne]]*50%,Table42[[#This Row],[Odsetki normalne]])</f>
        <v>347.52838375410391</v>
      </c>
    </row>
    <row r="107" spans="2:11" x14ac:dyDescent="0.25">
      <c r="B107" s="1">
        <f t="shared" si="4"/>
        <v>8</v>
      </c>
      <c r="C107" s="4">
        <f t="shared" si="6"/>
        <v>87</v>
      </c>
      <c r="D107" s="5">
        <v>5.4800000000000001E-2</v>
      </c>
      <c r="E107" s="2">
        <f>I106*Table42[[#This Row],[Oprocentowanie]]/12</f>
        <v>691.2058343911018</v>
      </c>
      <c r="F107" s="2">
        <f>Table42[[#This Row],[Cała rata]]-Table42[[#This Row],[Odsetki normalne]]</f>
        <v>847.12095876073124</v>
      </c>
      <c r="G107" s="20">
        <f t="shared" si="5"/>
        <v>1538.326793151833</v>
      </c>
      <c r="H107" s="2"/>
      <c r="I107" s="11">
        <f>IF(I106-F107&gt;0.001,I106-F107-Table42[[#This Row],[Ile nadpłacamy przy tej racie?]],0)</f>
        <v>150511.82087870681</v>
      </c>
      <c r="K107" s="2">
        <f>IF(Table42[[#This Row],[Rok]]&lt;9,Table42[[#This Row],[Odsetki normalne]]*50%,Table42[[#This Row],[Odsetki normalne]])</f>
        <v>345.6029171955509</v>
      </c>
    </row>
    <row r="108" spans="2:11" x14ac:dyDescent="0.25">
      <c r="B108" s="1">
        <f t="shared" si="4"/>
        <v>8</v>
      </c>
      <c r="C108" s="4">
        <f t="shared" si="6"/>
        <v>88</v>
      </c>
      <c r="D108" s="5">
        <v>5.4800000000000001E-2</v>
      </c>
      <c r="E108" s="2">
        <f>I107*Table42[[#This Row],[Oprocentowanie]]/12</f>
        <v>687.33731534609444</v>
      </c>
      <c r="F108" s="2">
        <f>Table42[[#This Row],[Cała rata]]-Table42[[#This Row],[Odsetki normalne]]</f>
        <v>850.9894778057386</v>
      </c>
      <c r="G108" s="20">
        <f t="shared" si="5"/>
        <v>1538.326793151833</v>
      </c>
      <c r="H108" s="2"/>
      <c r="I108" s="11">
        <f>IF(I107-F108&gt;0.001,I107-F108-Table42[[#This Row],[Ile nadpłacamy przy tej racie?]],0)</f>
        <v>149660.83140090108</v>
      </c>
      <c r="K108" s="2">
        <f>IF(Table42[[#This Row],[Rok]]&lt;9,Table42[[#This Row],[Odsetki normalne]]*50%,Table42[[#This Row],[Odsetki normalne]])</f>
        <v>343.66865767304722</v>
      </c>
    </row>
    <row r="109" spans="2:11" x14ac:dyDescent="0.25">
      <c r="B109" s="1">
        <f t="shared" si="4"/>
        <v>8</v>
      </c>
      <c r="C109" s="4">
        <f t="shared" si="6"/>
        <v>89</v>
      </c>
      <c r="D109" s="5">
        <v>5.4800000000000001E-2</v>
      </c>
      <c r="E109" s="2">
        <f>I108*Table42[[#This Row],[Oprocentowanie]]/12</f>
        <v>683.45113006411486</v>
      </c>
      <c r="F109" s="2">
        <f>Table42[[#This Row],[Cała rata]]-Table42[[#This Row],[Odsetki normalne]]</f>
        <v>854.87566308771818</v>
      </c>
      <c r="G109" s="20">
        <f t="shared" si="5"/>
        <v>1538.326793151833</v>
      </c>
      <c r="H109" s="2"/>
      <c r="I109" s="11">
        <f>IF(I108-F109&gt;0.001,I108-F109-Table42[[#This Row],[Ile nadpłacamy przy tej racie?]],0)</f>
        <v>148805.95573781335</v>
      </c>
      <c r="K109" s="2">
        <f>IF(Table42[[#This Row],[Rok]]&lt;9,Table42[[#This Row],[Odsetki normalne]]*50%,Table42[[#This Row],[Odsetki normalne]])</f>
        <v>341.72556503205743</v>
      </c>
    </row>
    <row r="110" spans="2:11" x14ac:dyDescent="0.25">
      <c r="B110" s="1">
        <f t="shared" si="4"/>
        <v>8</v>
      </c>
      <c r="C110" s="4">
        <f t="shared" si="6"/>
        <v>90</v>
      </c>
      <c r="D110" s="5">
        <v>5.4800000000000001E-2</v>
      </c>
      <c r="E110" s="2">
        <f>I109*Table42[[#This Row],[Oprocentowanie]]/12</f>
        <v>679.54719786934766</v>
      </c>
      <c r="F110" s="2">
        <f>Table42[[#This Row],[Cała rata]]-Table42[[#This Row],[Odsetki normalne]]</f>
        <v>858.77959528248539</v>
      </c>
      <c r="G110" s="20">
        <f t="shared" si="5"/>
        <v>1538.326793151833</v>
      </c>
      <c r="H110" s="2"/>
      <c r="I110" s="11">
        <f>IF(I109-F110&gt;0.001,I109-F110-Table42[[#This Row],[Ile nadpłacamy przy tej racie?]],0)</f>
        <v>147947.17614253087</v>
      </c>
      <c r="K110" s="2">
        <f>IF(Table42[[#This Row],[Rok]]&lt;9,Table42[[#This Row],[Odsetki normalne]]*50%,Table42[[#This Row],[Odsetki normalne]])</f>
        <v>339.77359893467383</v>
      </c>
    </row>
    <row r="111" spans="2:11" x14ac:dyDescent="0.25">
      <c r="B111" s="1">
        <f t="shared" si="4"/>
        <v>8</v>
      </c>
      <c r="C111" s="4">
        <f t="shared" si="6"/>
        <v>91</v>
      </c>
      <c r="D111" s="5">
        <v>5.4800000000000001E-2</v>
      </c>
      <c r="E111" s="2">
        <f>I110*Table42[[#This Row],[Oprocentowanie]]/12</f>
        <v>675.6254377175577</v>
      </c>
      <c r="F111" s="2">
        <f>Table42[[#This Row],[Cała rata]]-Table42[[#This Row],[Odsetki normalne]]</f>
        <v>862.70135543427534</v>
      </c>
      <c r="G111" s="20">
        <f t="shared" si="5"/>
        <v>1538.326793151833</v>
      </c>
      <c r="H111" s="2"/>
      <c r="I111" s="11">
        <f>IF(I110-F111&gt;0.001,I110-F111-Table42[[#This Row],[Ile nadpłacamy przy tej racie?]],0)</f>
        <v>147084.47478709658</v>
      </c>
      <c r="K111" s="2">
        <f>IF(Table42[[#This Row],[Rok]]&lt;9,Table42[[#This Row],[Odsetki normalne]]*50%,Table42[[#This Row],[Odsetki normalne]])</f>
        <v>337.81271885877885</v>
      </c>
    </row>
    <row r="112" spans="2:11" x14ac:dyDescent="0.25">
      <c r="B112" s="1">
        <f t="shared" si="4"/>
        <v>8</v>
      </c>
      <c r="C112" s="4">
        <f t="shared" si="6"/>
        <v>92</v>
      </c>
      <c r="D112" s="5">
        <v>5.4800000000000001E-2</v>
      </c>
      <c r="E112" s="2">
        <f>I111*Table42[[#This Row],[Oprocentowanie]]/12</f>
        <v>671.68576819440773</v>
      </c>
      <c r="F112" s="2">
        <f>Table42[[#This Row],[Cała rata]]-Table42[[#This Row],[Odsetki normalne]]</f>
        <v>866.64102495742532</v>
      </c>
      <c r="G112" s="20">
        <f t="shared" si="5"/>
        <v>1538.326793151833</v>
      </c>
      <c r="H112" s="2"/>
      <c r="I112" s="11">
        <f>IF(I111-F112&gt;0.001,I111-F112-Table42[[#This Row],[Ile nadpłacamy przy tej racie?]],0)</f>
        <v>146217.83376213917</v>
      </c>
      <c r="K112" s="2">
        <f>IF(Table42[[#This Row],[Rok]]&lt;9,Table42[[#This Row],[Odsetki normalne]]*50%,Table42[[#This Row],[Odsetki normalne]])</f>
        <v>335.84288409720386</v>
      </c>
    </row>
    <row r="113" spans="2:11" x14ac:dyDescent="0.25">
      <c r="B113" s="1">
        <f t="shared" si="4"/>
        <v>8</v>
      </c>
      <c r="C113" s="4">
        <f t="shared" si="6"/>
        <v>93</v>
      </c>
      <c r="D113" s="5">
        <v>5.4800000000000001E-2</v>
      </c>
      <c r="E113" s="2">
        <f>I112*Table42[[#This Row],[Oprocentowanie]]/12</f>
        <v>667.72810751376892</v>
      </c>
      <c r="F113" s="2">
        <f>Table42[[#This Row],[Cała rata]]-Table42[[#This Row],[Odsetki normalne]]</f>
        <v>870.59868563806413</v>
      </c>
      <c r="G113" s="20">
        <f t="shared" si="5"/>
        <v>1538.326793151833</v>
      </c>
      <c r="H113" s="2"/>
      <c r="I113" s="11">
        <f>IF(I112-F113&gt;0.001,I112-F113-Table42[[#This Row],[Ile nadpłacamy przy tej racie?]],0)</f>
        <v>145347.23507650109</v>
      </c>
      <c r="K113" s="2">
        <f>IF(Table42[[#This Row],[Rok]]&lt;9,Table42[[#This Row],[Odsetki normalne]]*50%,Table42[[#This Row],[Odsetki normalne]])</f>
        <v>333.86405375688446</v>
      </c>
    </row>
    <row r="114" spans="2:11" x14ac:dyDescent="0.25">
      <c r="B114" s="1">
        <f t="shared" si="4"/>
        <v>8</v>
      </c>
      <c r="C114" s="4">
        <f t="shared" si="6"/>
        <v>94</v>
      </c>
      <c r="D114" s="5">
        <v>5.4800000000000001E-2</v>
      </c>
      <c r="E114" s="2">
        <f>I113*Table42[[#This Row],[Oprocentowanie]]/12</f>
        <v>663.75237351602175</v>
      </c>
      <c r="F114" s="2">
        <f>Table42[[#This Row],[Cała rata]]-Table42[[#This Row],[Odsetki normalne]]</f>
        <v>874.5744196358113</v>
      </c>
      <c r="G114" s="20">
        <f t="shared" si="5"/>
        <v>1538.326793151833</v>
      </c>
      <c r="H114" s="2"/>
      <c r="I114" s="11">
        <f>IF(I113-F114&gt;0.001,I113-F114-Table42[[#This Row],[Ile nadpłacamy przy tej racie?]],0)</f>
        <v>144472.66065686528</v>
      </c>
      <c r="K114" s="2">
        <f>IF(Table42[[#This Row],[Rok]]&lt;9,Table42[[#This Row],[Odsetki normalne]]*50%,Table42[[#This Row],[Odsetki normalne]])</f>
        <v>331.87618675801087</v>
      </c>
    </row>
    <row r="115" spans="2:11" x14ac:dyDescent="0.25">
      <c r="B115" s="1">
        <f t="shared" si="4"/>
        <v>8</v>
      </c>
      <c r="C115" s="4">
        <f t="shared" si="6"/>
        <v>95</v>
      </c>
      <c r="D115" s="5">
        <v>5.4800000000000001E-2</v>
      </c>
      <c r="E115" s="2">
        <f>I114*Table42[[#This Row],[Oprocentowanie]]/12</f>
        <v>659.75848366635148</v>
      </c>
      <c r="F115" s="2">
        <f>Table42[[#This Row],[Cała rata]]-Table42[[#This Row],[Odsetki normalne]]</f>
        <v>878.56830948548156</v>
      </c>
      <c r="G115" s="20">
        <f t="shared" si="5"/>
        <v>1538.326793151833</v>
      </c>
      <c r="H115" s="2"/>
      <c r="I115" s="11">
        <f>IF(I114-F115&gt;0.001,I114-F115-Table42[[#This Row],[Ile nadpłacamy przy tej racie?]],0)</f>
        <v>143594.0923473798</v>
      </c>
      <c r="K115" s="2">
        <f>IF(Table42[[#This Row],[Rok]]&lt;9,Table42[[#This Row],[Odsetki normalne]]*50%,Table42[[#This Row],[Odsetki normalne]])</f>
        <v>329.87924183317574</v>
      </c>
    </row>
    <row r="116" spans="2:11" x14ac:dyDescent="0.25">
      <c r="B116" s="1">
        <f t="shared" si="4"/>
        <v>8</v>
      </c>
      <c r="C116" s="4">
        <f t="shared" si="6"/>
        <v>96</v>
      </c>
      <c r="D116" s="5">
        <v>5.4800000000000001E-2</v>
      </c>
      <c r="E116" s="2">
        <f>I115*Table42[[#This Row],[Oprocentowanie]]/12</f>
        <v>655.74635505303445</v>
      </c>
      <c r="F116" s="2">
        <f>Table42[[#This Row],[Cała rata]]-Table42[[#This Row],[Odsetki normalne]]</f>
        <v>882.5804380987986</v>
      </c>
      <c r="G116" s="20">
        <f t="shared" si="5"/>
        <v>1538.326793151833</v>
      </c>
      <c r="H116" s="2"/>
      <c r="I116" s="11">
        <f>IF(I115-F116&gt;0.001,I115-F116-Table42[[#This Row],[Ile nadpłacamy przy tej racie?]],0)</f>
        <v>142711.51190928099</v>
      </c>
      <c r="K116" s="2">
        <f>IF(Table42[[#This Row],[Rok]]&lt;9,Table42[[#This Row],[Odsetki normalne]]*50%,Table42[[#This Row],[Odsetki normalne]])</f>
        <v>327.87317752651722</v>
      </c>
    </row>
    <row r="117" spans="2:11" x14ac:dyDescent="0.25">
      <c r="B117" s="6">
        <f t="shared" si="4"/>
        <v>9</v>
      </c>
      <c r="C117" s="7">
        <f t="shared" si="6"/>
        <v>97</v>
      </c>
      <c r="D117" s="8">
        <v>5.4800000000000001E-2</v>
      </c>
      <c r="E117" s="9">
        <f>I116*Table42[[#This Row],[Oprocentowanie]]/12</f>
        <v>651.7159043857165</v>
      </c>
      <c r="F117" s="9">
        <f>Table42[[#This Row],[Cała rata]]-Table42[[#This Row],[Odsetki normalne]]</f>
        <v>886.61088876611655</v>
      </c>
      <c r="G117" s="20">
        <f t="shared" si="5"/>
        <v>1538.326793151833</v>
      </c>
      <c r="H117" s="9"/>
      <c r="I117" s="9">
        <f>IF(I116-F117&gt;0.001,I116-F117-Table42[[#This Row],[Ile nadpłacamy przy tej racie?]],0)</f>
        <v>141824.90102051487</v>
      </c>
      <c r="K117" s="9">
        <f>IF(Table42[[#This Row],[Rok]]&lt;9,Table42[[#This Row],[Odsetki normalne]]*50%,Table42[[#This Row],[Odsetki normalne]])</f>
        <v>651.7159043857165</v>
      </c>
    </row>
    <row r="118" spans="2:11" x14ac:dyDescent="0.25">
      <c r="B118" s="6">
        <f t="shared" si="4"/>
        <v>9</v>
      </c>
      <c r="C118" s="7">
        <f t="shared" si="6"/>
        <v>98</v>
      </c>
      <c r="D118" s="8">
        <v>5.4800000000000001E-2</v>
      </c>
      <c r="E118" s="9">
        <f>I117*Table42[[#This Row],[Oprocentowanie]]/12</f>
        <v>647.6670479936846</v>
      </c>
      <c r="F118" s="9">
        <f>Table42[[#This Row],[Cała rata]]-Table42[[#This Row],[Odsetki normalne]]</f>
        <v>890.65974515814844</v>
      </c>
      <c r="G118" s="20">
        <f t="shared" si="5"/>
        <v>1538.326793151833</v>
      </c>
      <c r="H118" s="9"/>
      <c r="I118" s="9">
        <f>IF(I117-F118&gt;0.001,I117-F118-Table42[[#This Row],[Ile nadpłacamy przy tej racie?]],0)</f>
        <v>140934.2412753567</v>
      </c>
      <c r="K118" s="9">
        <f>IF(Table42[[#This Row],[Rok]]&lt;9,Table42[[#This Row],[Odsetki normalne]]*50%,Table42[[#This Row],[Odsetki normalne]])</f>
        <v>647.6670479936846</v>
      </c>
    </row>
    <row r="119" spans="2:11" x14ac:dyDescent="0.25">
      <c r="B119" s="6">
        <f t="shared" si="4"/>
        <v>9</v>
      </c>
      <c r="C119" s="7">
        <f t="shared" si="6"/>
        <v>99</v>
      </c>
      <c r="D119" s="8">
        <v>5.4800000000000001E-2</v>
      </c>
      <c r="E119" s="9">
        <f>I118*Table42[[#This Row],[Oprocentowanie]]/12</f>
        <v>643.59970182412894</v>
      </c>
      <c r="F119" s="9">
        <f>Table42[[#This Row],[Cała rata]]-Table42[[#This Row],[Odsetki normalne]]</f>
        <v>894.7270913277041</v>
      </c>
      <c r="G119" s="20">
        <f t="shared" si="5"/>
        <v>1538.326793151833</v>
      </c>
      <c r="H119" s="9"/>
      <c r="I119" s="9">
        <f>IF(I118-F119&gt;0.001,I118-F119-Table42[[#This Row],[Ile nadpłacamy przy tej racie?]],0)</f>
        <v>140039.51418402899</v>
      </c>
      <c r="K119" s="9">
        <f>IF(Table42[[#This Row],[Rok]]&lt;9,Table42[[#This Row],[Odsetki normalne]]*50%,Table42[[#This Row],[Odsetki normalne]])</f>
        <v>643.59970182412894</v>
      </c>
    </row>
    <row r="120" spans="2:11" x14ac:dyDescent="0.25">
      <c r="B120" s="6">
        <f t="shared" si="4"/>
        <v>9</v>
      </c>
      <c r="C120" s="7">
        <f t="shared" si="6"/>
        <v>100</v>
      </c>
      <c r="D120" s="8">
        <v>5.4800000000000001E-2</v>
      </c>
      <c r="E120" s="9">
        <f>I119*Table42[[#This Row],[Oprocentowanie]]/12</f>
        <v>639.51378144039904</v>
      </c>
      <c r="F120" s="9">
        <f>Table42[[#This Row],[Cała rata]]-Table42[[#This Row],[Odsetki normalne]]</f>
        <v>898.813011711434</v>
      </c>
      <c r="G120" s="20">
        <f t="shared" si="5"/>
        <v>1538.326793151833</v>
      </c>
      <c r="H120" s="9"/>
      <c r="I120" s="9">
        <f>IF(I119-F120&gt;0.001,I119-F120-Table42[[#This Row],[Ile nadpłacamy przy tej racie?]],0)</f>
        <v>139140.70117231755</v>
      </c>
      <c r="K120" s="9">
        <f>IF(Table42[[#This Row],[Rok]]&lt;9,Table42[[#This Row],[Odsetki normalne]]*50%,Table42[[#This Row],[Odsetki normalne]])</f>
        <v>639.51378144039904</v>
      </c>
    </row>
    <row r="121" spans="2:11" x14ac:dyDescent="0.25">
      <c r="B121" s="6">
        <f t="shared" si="4"/>
        <v>9</v>
      </c>
      <c r="C121" s="7">
        <f t="shared" si="6"/>
        <v>101</v>
      </c>
      <c r="D121" s="8">
        <v>5.4800000000000001E-2</v>
      </c>
      <c r="E121" s="9">
        <f>I120*Table42[[#This Row],[Oprocentowanie]]/12</f>
        <v>635.40920202025018</v>
      </c>
      <c r="F121" s="9">
        <f>Table42[[#This Row],[Cała rata]]-Table42[[#This Row],[Odsetki normalne]]</f>
        <v>902.91759113158287</v>
      </c>
      <c r="G121" s="20">
        <f t="shared" si="5"/>
        <v>1538.326793151833</v>
      </c>
      <c r="H121" s="9"/>
      <c r="I121" s="9">
        <f>IF(I120-F121&gt;0.001,I120-F121-Table42[[#This Row],[Ile nadpłacamy przy tej racie?]],0)</f>
        <v>138237.78358118597</v>
      </c>
      <c r="K121" s="9">
        <f>IF(Table42[[#This Row],[Rok]]&lt;9,Table42[[#This Row],[Odsetki normalne]]*50%,Table42[[#This Row],[Odsetki normalne]])</f>
        <v>635.40920202025018</v>
      </c>
    </row>
    <row r="122" spans="2:11" x14ac:dyDescent="0.25">
      <c r="B122" s="6">
        <f t="shared" si="4"/>
        <v>9</v>
      </c>
      <c r="C122" s="7">
        <f t="shared" si="6"/>
        <v>102</v>
      </c>
      <c r="D122" s="8">
        <v>5.4800000000000001E-2</v>
      </c>
      <c r="E122" s="9">
        <f>I121*Table42[[#This Row],[Oprocentowanie]]/12</f>
        <v>631.28587835408268</v>
      </c>
      <c r="F122" s="9">
        <f>Table42[[#This Row],[Cała rata]]-Table42[[#This Row],[Odsetki normalne]]</f>
        <v>907.04091479775036</v>
      </c>
      <c r="G122" s="20">
        <f t="shared" si="5"/>
        <v>1538.326793151833</v>
      </c>
      <c r="H122" s="9"/>
      <c r="I122" s="9">
        <f>IF(I121-F122&gt;0.001,I121-F122-Table42[[#This Row],[Ile nadpłacamy przy tej racie?]],0)</f>
        <v>137330.74266638822</v>
      </c>
      <c r="K122" s="9">
        <f>IF(Table42[[#This Row],[Rok]]&lt;9,Table42[[#This Row],[Odsetki normalne]]*50%,Table42[[#This Row],[Odsetki normalne]])</f>
        <v>631.28587835408268</v>
      </c>
    </row>
    <row r="123" spans="2:11" x14ac:dyDescent="0.25">
      <c r="B123" s="6">
        <f t="shared" si="4"/>
        <v>9</v>
      </c>
      <c r="C123" s="7">
        <f t="shared" si="6"/>
        <v>103</v>
      </c>
      <c r="D123" s="8">
        <v>5.4800000000000001E-2</v>
      </c>
      <c r="E123" s="9">
        <f>I122*Table42[[#This Row],[Oprocentowanie]]/12</f>
        <v>627.14372484317289</v>
      </c>
      <c r="F123" s="9">
        <f>Table42[[#This Row],[Cała rata]]-Table42[[#This Row],[Odsetki normalne]]</f>
        <v>911.18306830866015</v>
      </c>
      <c r="G123" s="20">
        <f t="shared" si="5"/>
        <v>1538.326793151833</v>
      </c>
      <c r="H123" s="9"/>
      <c r="I123" s="9">
        <f>IF(I122-F123&gt;0.001,I122-F123-Table42[[#This Row],[Ile nadpłacamy przy tej racie?]],0)</f>
        <v>136419.55959807956</v>
      </c>
      <c r="K123" s="9">
        <f>IF(Table42[[#This Row],[Rok]]&lt;9,Table42[[#This Row],[Odsetki normalne]]*50%,Table42[[#This Row],[Odsetki normalne]])</f>
        <v>627.14372484317289</v>
      </c>
    </row>
    <row r="124" spans="2:11" x14ac:dyDescent="0.25">
      <c r="B124" s="6">
        <f t="shared" si="4"/>
        <v>9</v>
      </c>
      <c r="C124" s="7">
        <f t="shared" si="6"/>
        <v>104</v>
      </c>
      <c r="D124" s="8">
        <v>5.4800000000000001E-2</v>
      </c>
      <c r="E124" s="9">
        <f>I123*Table42[[#This Row],[Oprocentowanie]]/12</f>
        <v>622.98265549789664</v>
      </c>
      <c r="F124" s="9">
        <f>Table42[[#This Row],[Cała rata]]-Table42[[#This Row],[Odsetki normalne]]</f>
        <v>915.3441376539364</v>
      </c>
      <c r="G124" s="20">
        <f t="shared" si="5"/>
        <v>1538.326793151833</v>
      </c>
      <c r="H124" s="9"/>
      <c r="I124" s="9">
        <f>IF(I123-F124&gt;0.001,I123-F124-Table42[[#This Row],[Ile nadpłacamy przy tej racie?]],0)</f>
        <v>135504.21546042562</v>
      </c>
      <c r="K124" s="9">
        <f>IF(Table42[[#This Row],[Rok]]&lt;9,Table42[[#This Row],[Odsetki normalne]]*50%,Table42[[#This Row],[Odsetki normalne]])</f>
        <v>622.98265549789664</v>
      </c>
    </row>
    <row r="125" spans="2:11" x14ac:dyDescent="0.25">
      <c r="B125" s="6">
        <f t="shared" si="4"/>
        <v>9</v>
      </c>
      <c r="C125" s="7">
        <f t="shared" si="6"/>
        <v>105</v>
      </c>
      <c r="D125" s="8">
        <v>5.4800000000000001E-2</v>
      </c>
      <c r="E125" s="9">
        <f>I124*Table42[[#This Row],[Oprocentowanie]]/12</f>
        <v>618.80258393594374</v>
      </c>
      <c r="F125" s="9">
        <f>Table42[[#This Row],[Cała rata]]-Table42[[#This Row],[Odsetki normalne]]</f>
        <v>919.5242092158893</v>
      </c>
      <c r="G125" s="20">
        <f t="shared" si="5"/>
        <v>1538.326793151833</v>
      </c>
      <c r="H125" s="9"/>
      <c r="I125" s="9">
        <f>IF(I124-F125&gt;0.001,I124-F125-Table42[[#This Row],[Ile nadpłacamy przy tej racie?]],0)</f>
        <v>134584.69125120973</v>
      </c>
      <c r="K125" s="9">
        <f>IF(Table42[[#This Row],[Rok]]&lt;9,Table42[[#This Row],[Odsetki normalne]]*50%,Table42[[#This Row],[Odsetki normalne]])</f>
        <v>618.80258393594374</v>
      </c>
    </row>
    <row r="126" spans="2:11" x14ac:dyDescent="0.25">
      <c r="B126" s="6">
        <f t="shared" si="4"/>
        <v>9</v>
      </c>
      <c r="C126" s="7">
        <f t="shared" si="6"/>
        <v>106</v>
      </c>
      <c r="D126" s="8">
        <v>5.4800000000000001E-2</v>
      </c>
      <c r="E126" s="9">
        <f>I125*Table42[[#This Row],[Oprocentowanie]]/12</f>
        <v>614.60342338052453</v>
      </c>
      <c r="F126" s="9">
        <f>Table42[[#This Row],[Cała rata]]-Table42[[#This Row],[Odsetki normalne]]</f>
        <v>923.72336977130851</v>
      </c>
      <c r="G126" s="20">
        <f t="shared" si="5"/>
        <v>1538.326793151833</v>
      </c>
      <c r="H126" s="9"/>
      <c r="I126" s="9">
        <f>IF(I125-F126&gt;0.001,I125-F126-Table42[[#This Row],[Ile nadpłacamy przy tej racie?]],0)</f>
        <v>133660.96788143844</v>
      </c>
      <c r="K126" s="9">
        <f>IF(Table42[[#This Row],[Rok]]&lt;9,Table42[[#This Row],[Odsetki normalne]]*50%,Table42[[#This Row],[Odsetki normalne]])</f>
        <v>614.60342338052453</v>
      </c>
    </row>
    <row r="127" spans="2:11" x14ac:dyDescent="0.25">
      <c r="B127" s="6">
        <f t="shared" si="4"/>
        <v>9</v>
      </c>
      <c r="C127" s="7">
        <f t="shared" si="6"/>
        <v>107</v>
      </c>
      <c r="D127" s="8">
        <v>5.4800000000000001E-2</v>
      </c>
      <c r="E127" s="9">
        <f>I126*Table42[[#This Row],[Oprocentowanie]]/12</f>
        <v>610.38508665856887</v>
      </c>
      <c r="F127" s="9">
        <f>Table42[[#This Row],[Cała rata]]-Table42[[#This Row],[Odsetki normalne]]</f>
        <v>927.94170649326418</v>
      </c>
      <c r="G127" s="20">
        <f t="shared" si="5"/>
        <v>1538.326793151833</v>
      </c>
      <c r="H127" s="9"/>
      <c r="I127" s="9">
        <f>IF(I126-F127&gt;0.001,I126-F127-Table42[[#This Row],[Ile nadpłacamy przy tej racie?]],0)</f>
        <v>132733.02617494517</v>
      </c>
      <c r="K127" s="9">
        <f>IF(Table42[[#This Row],[Rok]]&lt;9,Table42[[#This Row],[Odsetki normalne]]*50%,Table42[[#This Row],[Odsetki normalne]])</f>
        <v>610.38508665856887</v>
      </c>
    </row>
    <row r="128" spans="2:11" x14ac:dyDescent="0.25">
      <c r="B128" s="6">
        <f t="shared" si="4"/>
        <v>9</v>
      </c>
      <c r="C128" s="7">
        <f t="shared" si="6"/>
        <v>108</v>
      </c>
      <c r="D128" s="8">
        <v>5.4800000000000001E-2</v>
      </c>
      <c r="E128" s="9">
        <f>I127*Table42[[#This Row],[Oprocentowanie]]/12</f>
        <v>606.14748619891634</v>
      </c>
      <c r="F128" s="9">
        <f>Table42[[#This Row],[Cała rata]]-Table42[[#This Row],[Odsetki normalne]]</f>
        <v>932.1793069529167</v>
      </c>
      <c r="G128" s="20">
        <f t="shared" si="5"/>
        <v>1538.326793151833</v>
      </c>
      <c r="H128" s="9"/>
      <c r="I128" s="9">
        <f>IF(I127-F128&gt;0.001,I127-F128-Table42[[#This Row],[Ile nadpłacamy przy tej racie?]],0)</f>
        <v>131800.84686799225</v>
      </c>
      <c r="K128" s="9">
        <f>IF(Table42[[#This Row],[Rok]]&lt;9,Table42[[#This Row],[Odsetki normalne]]*50%,Table42[[#This Row],[Odsetki normalne]])</f>
        <v>606.14748619891634</v>
      </c>
    </row>
    <row r="129" spans="2:11" x14ac:dyDescent="0.25">
      <c r="B129" s="1">
        <f t="shared" si="4"/>
        <v>10</v>
      </c>
      <c r="C129" s="4">
        <f t="shared" si="6"/>
        <v>109</v>
      </c>
      <c r="D129" s="5">
        <v>5.4800000000000001E-2</v>
      </c>
      <c r="E129" s="2">
        <f>I128*Table42[[#This Row],[Oprocentowanie]]/12</f>
        <v>601.89053403049797</v>
      </c>
      <c r="F129" s="2">
        <f>Table42[[#This Row],[Cała rata]]-Table42[[#This Row],[Odsetki normalne]]</f>
        <v>936.43625912133507</v>
      </c>
      <c r="G129" s="20">
        <f t="shared" si="5"/>
        <v>1538.326793151833</v>
      </c>
      <c r="H129" s="2"/>
      <c r="I129" s="11">
        <f>IF(I128-F129&gt;0.001,I128-F129-Table42[[#This Row],[Ile nadpłacamy przy tej racie?]],0)</f>
        <v>130864.41060887092</v>
      </c>
      <c r="K129" s="2">
        <f>IF(Table42[[#This Row],[Rok]]&lt;9,Table42[[#This Row],[Odsetki normalne]]*50%,Table42[[#This Row],[Odsetki normalne]])</f>
        <v>601.89053403049797</v>
      </c>
    </row>
    <row r="130" spans="2:11" x14ac:dyDescent="0.25">
      <c r="B130" s="1">
        <f t="shared" si="4"/>
        <v>10</v>
      </c>
      <c r="C130" s="4">
        <f t="shared" si="6"/>
        <v>110</v>
      </c>
      <c r="D130" s="5">
        <v>5.4800000000000001E-2</v>
      </c>
      <c r="E130" s="2">
        <f>I129*Table42[[#This Row],[Oprocentowanie]]/12</f>
        <v>597.61414178051052</v>
      </c>
      <c r="F130" s="2">
        <f>Table42[[#This Row],[Cała rata]]-Table42[[#This Row],[Odsetki normalne]]</f>
        <v>940.71265137132252</v>
      </c>
      <c r="G130" s="20">
        <f t="shared" si="5"/>
        <v>1538.326793151833</v>
      </c>
      <c r="H130" s="2"/>
      <c r="I130" s="11">
        <f>IF(I129-F130&gt;0.001,I129-F130-Table42[[#This Row],[Ile nadpłacamy przy tej racie?]],0)</f>
        <v>129923.69795749961</v>
      </c>
      <c r="K130" s="2">
        <f>IF(Table42[[#This Row],[Rok]]&lt;9,Table42[[#This Row],[Odsetki normalne]]*50%,Table42[[#This Row],[Odsetki normalne]])</f>
        <v>597.61414178051052</v>
      </c>
    </row>
    <row r="131" spans="2:11" x14ac:dyDescent="0.25">
      <c r="B131" s="1">
        <f t="shared" si="4"/>
        <v>10</v>
      </c>
      <c r="C131" s="4">
        <f t="shared" si="6"/>
        <v>111</v>
      </c>
      <c r="D131" s="5">
        <v>5.4800000000000001E-2</v>
      </c>
      <c r="E131" s="2">
        <f>I130*Table42[[#This Row],[Oprocentowanie]]/12</f>
        <v>593.31822067258156</v>
      </c>
      <c r="F131" s="2">
        <f>Table42[[#This Row],[Cała rata]]-Table42[[#This Row],[Odsetki normalne]]</f>
        <v>945.00857247925148</v>
      </c>
      <c r="G131" s="20">
        <f t="shared" si="5"/>
        <v>1538.326793151833</v>
      </c>
      <c r="H131" s="2"/>
      <c r="I131" s="11">
        <f>IF(I130-F131&gt;0.001,I130-F131-Table42[[#This Row],[Ile nadpłacamy przy tej racie?]],0)</f>
        <v>128978.68938502036</v>
      </c>
      <c r="K131" s="2">
        <f>IF(Table42[[#This Row],[Rok]]&lt;9,Table42[[#This Row],[Odsetki normalne]]*50%,Table42[[#This Row],[Odsetki normalne]])</f>
        <v>593.31822067258156</v>
      </c>
    </row>
    <row r="132" spans="2:11" x14ac:dyDescent="0.25">
      <c r="B132" s="1">
        <f t="shared" si="4"/>
        <v>10</v>
      </c>
      <c r="C132" s="4">
        <f t="shared" si="6"/>
        <v>112</v>
      </c>
      <c r="D132" s="5">
        <v>5.4800000000000001E-2</v>
      </c>
      <c r="E132" s="2">
        <f>I131*Table42[[#This Row],[Oprocentowanie]]/12</f>
        <v>589.00268152492629</v>
      </c>
      <c r="F132" s="2">
        <f>Table42[[#This Row],[Cała rata]]-Table42[[#This Row],[Odsetki normalne]]</f>
        <v>949.32411162690676</v>
      </c>
      <c r="G132" s="20">
        <f t="shared" si="5"/>
        <v>1538.326793151833</v>
      </c>
      <c r="H132" s="2"/>
      <c r="I132" s="11">
        <f>IF(I131-F132&gt;0.001,I131-F132-Table42[[#This Row],[Ile nadpłacamy przy tej racie?]],0)</f>
        <v>128029.36527339346</v>
      </c>
      <c r="K132" s="2">
        <f>IF(Table42[[#This Row],[Rok]]&lt;9,Table42[[#This Row],[Odsetki normalne]]*50%,Table42[[#This Row],[Odsetki normalne]])</f>
        <v>589.00268152492629</v>
      </c>
    </row>
    <row r="133" spans="2:11" x14ac:dyDescent="0.25">
      <c r="B133" s="1">
        <f t="shared" si="4"/>
        <v>10</v>
      </c>
      <c r="C133" s="4">
        <f t="shared" si="6"/>
        <v>113</v>
      </c>
      <c r="D133" s="5">
        <v>5.4800000000000001E-2</v>
      </c>
      <c r="E133" s="2">
        <f>I132*Table42[[#This Row],[Oprocentowanie]]/12</f>
        <v>584.66743474849682</v>
      </c>
      <c r="F133" s="2">
        <f>Table42[[#This Row],[Cała rata]]-Table42[[#This Row],[Odsetki normalne]]</f>
        <v>953.65935840333623</v>
      </c>
      <c r="G133" s="20">
        <f t="shared" si="5"/>
        <v>1538.326793151833</v>
      </c>
      <c r="H133" s="2"/>
      <c r="I133" s="11">
        <f>IF(I132-F133&gt;0.001,I132-F133-Table42[[#This Row],[Ile nadpłacamy przy tej racie?]],0)</f>
        <v>127075.70591499012</v>
      </c>
      <c r="K133" s="2">
        <f>IF(Table42[[#This Row],[Rok]]&lt;9,Table42[[#This Row],[Odsetki normalne]]*50%,Table42[[#This Row],[Odsetki normalne]])</f>
        <v>584.66743474849682</v>
      </c>
    </row>
    <row r="134" spans="2:11" x14ac:dyDescent="0.25">
      <c r="B134" s="1">
        <f t="shared" si="4"/>
        <v>10</v>
      </c>
      <c r="C134" s="4">
        <f t="shared" si="6"/>
        <v>114</v>
      </c>
      <c r="D134" s="5">
        <v>5.4800000000000001E-2</v>
      </c>
      <c r="E134" s="2">
        <f>I133*Table42[[#This Row],[Oprocentowanie]]/12</f>
        <v>580.31239034512157</v>
      </c>
      <c r="F134" s="2">
        <f>Table42[[#This Row],[Cała rata]]-Table42[[#This Row],[Odsetki normalne]]</f>
        <v>958.01440280671147</v>
      </c>
      <c r="G134" s="20">
        <f t="shared" si="5"/>
        <v>1538.326793151833</v>
      </c>
      <c r="H134" s="2"/>
      <c r="I134" s="11">
        <f>IF(I133-F134&gt;0.001,I133-F134-Table42[[#This Row],[Ile nadpłacamy przy tej racie?]],0)</f>
        <v>126117.6915121834</v>
      </c>
      <c r="K134" s="2">
        <f>IF(Table42[[#This Row],[Rok]]&lt;9,Table42[[#This Row],[Odsetki normalne]]*50%,Table42[[#This Row],[Odsetki normalne]])</f>
        <v>580.31239034512157</v>
      </c>
    </row>
    <row r="135" spans="2:11" x14ac:dyDescent="0.25">
      <c r="B135" s="1">
        <f t="shared" si="4"/>
        <v>10</v>
      </c>
      <c r="C135" s="4">
        <f t="shared" si="6"/>
        <v>115</v>
      </c>
      <c r="D135" s="5">
        <v>5.4800000000000001E-2</v>
      </c>
      <c r="E135" s="2">
        <f>I134*Table42[[#This Row],[Oprocentowanie]]/12</f>
        <v>575.93745790563753</v>
      </c>
      <c r="F135" s="2">
        <f>Table42[[#This Row],[Cała rata]]-Table42[[#This Row],[Odsetki normalne]]</f>
        <v>962.38933524619551</v>
      </c>
      <c r="G135" s="20">
        <f t="shared" si="5"/>
        <v>1538.326793151833</v>
      </c>
      <c r="H135" s="2"/>
      <c r="I135" s="11">
        <f>IF(I134-F135&gt;0.001,I134-F135-Table42[[#This Row],[Ile nadpłacamy przy tej racie?]],0)</f>
        <v>125155.30217693721</v>
      </c>
      <c r="K135" s="2">
        <f>IF(Table42[[#This Row],[Rok]]&lt;9,Table42[[#This Row],[Odsetki normalne]]*50%,Table42[[#This Row],[Odsetki normalne]])</f>
        <v>575.93745790563753</v>
      </c>
    </row>
    <row r="136" spans="2:11" x14ac:dyDescent="0.25">
      <c r="B136" s="1">
        <f t="shared" si="4"/>
        <v>10</v>
      </c>
      <c r="C136" s="4">
        <f t="shared" si="6"/>
        <v>116</v>
      </c>
      <c r="D136" s="5">
        <v>5.4800000000000001E-2</v>
      </c>
      <c r="E136" s="2">
        <f>I135*Table42[[#This Row],[Oprocentowanie]]/12</f>
        <v>571.54254660801325</v>
      </c>
      <c r="F136" s="2">
        <f>Table42[[#This Row],[Cała rata]]-Table42[[#This Row],[Odsetki normalne]]</f>
        <v>966.78424654381979</v>
      </c>
      <c r="G136" s="20">
        <f t="shared" si="5"/>
        <v>1538.326793151833</v>
      </c>
      <c r="H136" s="2"/>
      <c r="I136" s="11">
        <f>IF(I135-F136&gt;0.001,I135-F136-Table42[[#This Row],[Ile nadpłacamy przy tej racie?]],0)</f>
        <v>124188.5179303934</v>
      </c>
      <c r="K136" s="2">
        <f>IF(Table42[[#This Row],[Rok]]&lt;9,Table42[[#This Row],[Odsetki normalne]]*50%,Table42[[#This Row],[Odsetki normalne]])</f>
        <v>571.54254660801325</v>
      </c>
    </row>
    <row r="137" spans="2:11" x14ac:dyDescent="0.25">
      <c r="B137" s="1">
        <f t="shared" si="4"/>
        <v>10</v>
      </c>
      <c r="C137" s="4">
        <f t="shared" si="6"/>
        <v>117</v>
      </c>
      <c r="D137" s="5">
        <v>5.4800000000000001E-2</v>
      </c>
      <c r="E137" s="2">
        <f>I136*Table42[[#This Row],[Oprocentowanie]]/12</f>
        <v>567.12756521546316</v>
      </c>
      <c r="F137" s="2">
        <f>Table42[[#This Row],[Cała rata]]-Table42[[#This Row],[Odsetki normalne]]</f>
        <v>971.19922793636988</v>
      </c>
      <c r="G137" s="20">
        <f t="shared" si="5"/>
        <v>1538.326793151833</v>
      </c>
      <c r="H137" s="2"/>
      <c r="I137" s="11">
        <f>IF(I136-F137&gt;0.001,I136-F137-Table42[[#This Row],[Ile nadpłacamy przy tej racie?]],0)</f>
        <v>123217.31870245702</v>
      </c>
      <c r="K137" s="2">
        <f>IF(Table42[[#This Row],[Rok]]&lt;9,Table42[[#This Row],[Odsetki normalne]]*50%,Table42[[#This Row],[Odsetki normalne]])</f>
        <v>567.12756521546316</v>
      </c>
    </row>
    <row r="138" spans="2:11" x14ac:dyDescent="0.25">
      <c r="B138" s="1">
        <f t="shared" si="4"/>
        <v>10</v>
      </c>
      <c r="C138" s="4">
        <f t="shared" si="6"/>
        <v>118</v>
      </c>
      <c r="D138" s="5">
        <v>5.4800000000000001E-2</v>
      </c>
      <c r="E138" s="2">
        <f>I137*Table42[[#This Row],[Oprocentowanie]]/12</f>
        <v>562.69242207455375</v>
      </c>
      <c r="F138" s="2">
        <f>Table42[[#This Row],[Cała rata]]-Table42[[#This Row],[Odsetki normalne]]</f>
        <v>975.6343710772793</v>
      </c>
      <c r="G138" s="20">
        <f t="shared" si="5"/>
        <v>1538.326793151833</v>
      </c>
      <c r="H138" s="2"/>
      <c r="I138" s="11">
        <f>IF(I137-F138&gt;0.001,I137-F138-Table42[[#This Row],[Ile nadpłacamy przy tej racie?]],0)</f>
        <v>122241.68433137974</v>
      </c>
      <c r="K138" s="2">
        <f>IF(Table42[[#This Row],[Rok]]&lt;9,Table42[[#This Row],[Odsetki normalne]]*50%,Table42[[#This Row],[Odsetki normalne]])</f>
        <v>562.69242207455375</v>
      </c>
    </row>
    <row r="139" spans="2:11" x14ac:dyDescent="0.25">
      <c r="B139" s="1">
        <f t="shared" si="4"/>
        <v>10</v>
      </c>
      <c r="C139" s="4">
        <f t="shared" si="6"/>
        <v>119</v>
      </c>
      <c r="D139" s="5">
        <v>5.4800000000000001E-2</v>
      </c>
      <c r="E139" s="2">
        <f>I138*Table42[[#This Row],[Oprocentowanie]]/12</f>
        <v>558.23702511330077</v>
      </c>
      <c r="F139" s="2">
        <f>Table42[[#This Row],[Cała rata]]-Table42[[#This Row],[Odsetki normalne]]</f>
        <v>980.08976803853227</v>
      </c>
      <c r="G139" s="20">
        <f t="shared" si="5"/>
        <v>1538.326793151833</v>
      </c>
      <c r="H139" s="2"/>
      <c r="I139" s="11">
        <f>IF(I138-F139&gt;0.001,I138-F139-Table42[[#This Row],[Ile nadpłacamy przy tej racie?]],0)</f>
        <v>121261.5945633412</v>
      </c>
      <c r="K139" s="2">
        <f>IF(Table42[[#This Row],[Rok]]&lt;9,Table42[[#This Row],[Odsetki normalne]]*50%,Table42[[#This Row],[Odsetki normalne]])</f>
        <v>558.23702511330077</v>
      </c>
    </row>
    <row r="140" spans="2:11" x14ac:dyDescent="0.25">
      <c r="B140" s="1">
        <f t="shared" si="4"/>
        <v>10</v>
      </c>
      <c r="C140" s="4">
        <f t="shared" si="6"/>
        <v>120</v>
      </c>
      <c r="D140" s="5">
        <v>5.4800000000000001E-2</v>
      </c>
      <c r="E140" s="2">
        <f>I139*Table42[[#This Row],[Oprocentowanie]]/12</f>
        <v>553.76128183925823</v>
      </c>
      <c r="F140" s="2">
        <f>Table42[[#This Row],[Cała rata]]-Table42[[#This Row],[Odsetki normalne]]</f>
        <v>984.56551131257481</v>
      </c>
      <c r="G140" s="20">
        <f t="shared" si="5"/>
        <v>1538.326793151833</v>
      </c>
      <c r="H140" s="2"/>
      <c r="I140" s="11">
        <f>IF(I139-F140&gt;0.001,I139-F140-Table42[[#This Row],[Ile nadpłacamy przy tej racie?]],0)</f>
        <v>120277.02905202864</v>
      </c>
      <c r="K140" s="2">
        <f>IF(Table42[[#This Row],[Rok]]&lt;9,Table42[[#This Row],[Odsetki normalne]]*50%,Table42[[#This Row],[Odsetki normalne]])</f>
        <v>553.76128183925823</v>
      </c>
    </row>
    <row r="141" spans="2:11" x14ac:dyDescent="0.25">
      <c r="B141" s="6">
        <f t="shared" si="4"/>
        <v>11</v>
      </c>
      <c r="C141" s="7">
        <f t="shared" si="6"/>
        <v>121</v>
      </c>
      <c r="D141" s="8">
        <v>5.4800000000000001E-2</v>
      </c>
      <c r="E141" s="9">
        <f>I140*Table42[[#This Row],[Oprocentowanie]]/12</f>
        <v>549.26509933759746</v>
      </c>
      <c r="F141" s="9">
        <f>Table42[[#This Row],[Cała rata]]-Table42[[#This Row],[Odsetki normalne]]</f>
        <v>989.06169381423558</v>
      </c>
      <c r="G141" s="20">
        <f t="shared" si="5"/>
        <v>1538.326793151833</v>
      </c>
      <c r="H141" s="9"/>
      <c r="I141" s="9">
        <f>IF(I140-F141&gt;0.001,I140-F141-Table42[[#This Row],[Ile nadpłacamy przy tej racie?]],0)</f>
        <v>119287.9673582144</v>
      </c>
      <c r="K141" s="9">
        <f>IF(Table42[[#This Row],[Rok]]&lt;9,Table42[[#This Row],[Odsetki normalne]]*50%,Table42[[#This Row],[Odsetki normalne]])</f>
        <v>549.26509933759746</v>
      </c>
    </row>
    <row r="142" spans="2:11" x14ac:dyDescent="0.25">
      <c r="B142" s="6">
        <f t="shared" si="4"/>
        <v>11</v>
      </c>
      <c r="C142" s="7">
        <f t="shared" si="6"/>
        <v>122</v>
      </c>
      <c r="D142" s="8">
        <v>5.4800000000000001E-2</v>
      </c>
      <c r="E142" s="9">
        <f>I141*Table42[[#This Row],[Oprocentowanie]]/12</f>
        <v>544.74838426917916</v>
      </c>
      <c r="F142" s="9">
        <f>Table42[[#This Row],[Cała rata]]-Table42[[#This Row],[Odsetki normalne]]</f>
        <v>993.57840888265389</v>
      </c>
      <c r="G142" s="20">
        <f t="shared" si="5"/>
        <v>1538.326793151833</v>
      </c>
      <c r="H142" s="9"/>
      <c r="I142" s="9">
        <f>IF(I141-F142&gt;0.001,I141-F142-Table42[[#This Row],[Ile nadpłacamy przy tej racie?]],0)</f>
        <v>118294.38894933175</v>
      </c>
      <c r="K142" s="9">
        <f>IF(Table42[[#This Row],[Rok]]&lt;9,Table42[[#This Row],[Odsetki normalne]]*50%,Table42[[#This Row],[Odsetki normalne]])</f>
        <v>544.74838426917916</v>
      </c>
    </row>
    <row r="143" spans="2:11" x14ac:dyDescent="0.25">
      <c r="B143" s="6">
        <f t="shared" si="4"/>
        <v>11</v>
      </c>
      <c r="C143" s="7">
        <f t="shared" si="6"/>
        <v>123</v>
      </c>
      <c r="D143" s="8">
        <v>5.4800000000000001E-2</v>
      </c>
      <c r="E143" s="9">
        <f>I142*Table42[[#This Row],[Oprocentowanie]]/12</f>
        <v>540.21104286861498</v>
      </c>
      <c r="F143" s="9">
        <f>Table42[[#This Row],[Cała rata]]-Table42[[#This Row],[Odsetki normalne]]</f>
        <v>998.11575028321806</v>
      </c>
      <c r="G143" s="20">
        <f t="shared" si="5"/>
        <v>1538.326793151833</v>
      </c>
      <c r="H143" s="9"/>
      <c r="I143" s="9">
        <f>IF(I142-F143&gt;0.001,I142-F143-Table42[[#This Row],[Ile nadpłacamy przy tej racie?]],0)</f>
        <v>117296.27319904853</v>
      </c>
      <c r="K143" s="9">
        <f>IF(Table42[[#This Row],[Rok]]&lt;9,Table42[[#This Row],[Odsetki normalne]]*50%,Table42[[#This Row],[Odsetki normalne]])</f>
        <v>540.21104286861498</v>
      </c>
    </row>
    <row r="144" spans="2:11" x14ac:dyDescent="0.25">
      <c r="B144" s="6">
        <f t="shared" si="4"/>
        <v>11</v>
      </c>
      <c r="C144" s="7">
        <f t="shared" si="6"/>
        <v>124</v>
      </c>
      <c r="D144" s="8">
        <v>5.4800000000000001E-2</v>
      </c>
      <c r="E144" s="9">
        <f>I143*Table42[[#This Row],[Oprocentowanie]]/12</f>
        <v>535.65298094232162</v>
      </c>
      <c r="F144" s="9">
        <f>Table42[[#This Row],[Cała rata]]-Table42[[#This Row],[Odsetki normalne]]</f>
        <v>1002.6738122095114</v>
      </c>
      <c r="G144" s="20">
        <f t="shared" si="5"/>
        <v>1538.326793151833</v>
      </c>
      <c r="H144" s="9"/>
      <c r="I144" s="9">
        <f>IF(I143-F144&gt;0.001,I143-F144-Table42[[#This Row],[Ile nadpłacamy przy tej racie?]],0)</f>
        <v>116293.59938683902</v>
      </c>
      <c r="K144" s="9">
        <f>IF(Table42[[#This Row],[Rok]]&lt;9,Table42[[#This Row],[Odsetki normalne]]*50%,Table42[[#This Row],[Odsetki normalne]])</f>
        <v>535.65298094232162</v>
      </c>
    </row>
    <row r="145" spans="2:11" x14ac:dyDescent="0.25">
      <c r="B145" s="6">
        <f t="shared" si="4"/>
        <v>11</v>
      </c>
      <c r="C145" s="7">
        <f t="shared" si="6"/>
        <v>125</v>
      </c>
      <c r="D145" s="8">
        <v>5.4800000000000001E-2</v>
      </c>
      <c r="E145" s="9">
        <f>I144*Table42[[#This Row],[Oprocentowanie]]/12</f>
        <v>531.07410386656488</v>
      </c>
      <c r="F145" s="9">
        <f>Table42[[#This Row],[Cała rata]]-Table42[[#This Row],[Odsetki normalne]]</f>
        <v>1007.2526892852682</v>
      </c>
      <c r="G145" s="20">
        <f t="shared" si="5"/>
        <v>1538.326793151833</v>
      </c>
      <c r="H145" s="9"/>
      <c r="I145" s="9">
        <f>IF(I144-F145&gt;0.001,I144-F145-Table42[[#This Row],[Ile nadpłacamy przy tej racie?]],0)</f>
        <v>115286.34669755376</v>
      </c>
      <c r="K145" s="9">
        <f>IF(Table42[[#This Row],[Rok]]&lt;9,Table42[[#This Row],[Odsetki normalne]]*50%,Table42[[#This Row],[Odsetki normalne]])</f>
        <v>531.07410386656488</v>
      </c>
    </row>
    <row r="146" spans="2:11" x14ac:dyDescent="0.25">
      <c r="B146" s="6">
        <f t="shared" si="4"/>
        <v>11</v>
      </c>
      <c r="C146" s="7">
        <f t="shared" si="6"/>
        <v>126</v>
      </c>
      <c r="D146" s="8">
        <v>5.4800000000000001E-2</v>
      </c>
      <c r="E146" s="9">
        <f>I145*Table42[[#This Row],[Oprocentowanie]]/12</f>
        <v>526.47431658549556</v>
      </c>
      <c r="F146" s="9">
        <f>Table42[[#This Row],[Cała rata]]-Table42[[#This Row],[Odsetki normalne]]</f>
        <v>1011.8524765663375</v>
      </c>
      <c r="G146" s="20">
        <f t="shared" si="5"/>
        <v>1538.326793151833</v>
      </c>
      <c r="H146" s="9"/>
      <c r="I146" s="9">
        <f>IF(I145-F146&gt;0.001,I145-F146-Table42[[#This Row],[Ile nadpłacamy przy tej racie?]],0)</f>
        <v>114274.49422098743</v>
      </c>
      <c r="K146" s="9">
        <f>IF(Table42[[#This Row],[Rok]]&lt;9,Table42[[#This Row],[Odsetki normalne]]*50%,Table42[[#This Row],[Odsetki normalne]])</f>
        <v>526.47431658549556</v>
      </c>
    </row>
    <row r="147" spans="2:11" x14ac:dyDescent="0.25">
      <c r="B147" s="6">
        <f t="shared" si="4"/>
        <v>11</v>
      </c>
      <c r="C147" s="7">
        <f t="shared" si="6"/>
        <v>127</v>
      </c>
      <c r="D147" s="8">
        <v>5.4800000000000001E-2</v>
      </c>
      <c r="E147" s="9">
        <f>I146*Table42[[#This Row],[Oprocentowanie]]/12</f>
        <v>521.85352360917591</v>
      </c>
      <c r="F147" s="9">
        <f>Table42[[#This Row],[Cała rata]]-Table42[[#This Row],[Odsetki normalne]]</f>
        <v>1016.4732695426571</v>
      </c>
      <c r="G147" s="20">
        <f t="shared" si="5"/>
        <v>1538.326793151833</v>
      </c>
      <c r="H147" s="9"/>
      <c r="I147" s="9">
        <f>IF(I146-F147&gt;0.001,I146-F147-Table42[[#This Row],[Ile nadpłacamy przy tej racie?]],0)</f>
        <v>113258.02095144478</v>
      </c>
      <c r="K147" s="9">
        <f>IF(Table42[[#This Row],[Rok]]&lt;9,Table42[[#This Row],[Odsetki normalne]]*50%,Table42[[#This Row],[Odsetki normalne]])</f>
        <v>521.85352360917591</v>
      </c>
    </row>
    <row r="148" spans="2:11" x14ac:dyDescent="0.25">
      <c r="B148" s="6">
        <f t="shared" si="4"/>
        <v>11</v>
      </c>
      <c r="C148" s="7">
        <f t="shared" si="6"/>
        <v>128</v>
      </c>
      <c r="D148" s="8">
        <v>5.4800000000000001E-2</v>
      </c>
      <c r="E148" s="9">
        <f>I147*Table42[[#This Row],[Oprocentowanie]]/12</f>
        <v>517.21162901159789</v>
      </c>
      <c r="F148" s="9">
        <f>Table42[[#This Row],[Cała rata]]-Table42[[#This Row],[Odsetki normalne]]</f>
        <v>1021.1151641402352</v>
      </c>
      <c r="G148" s="20">
        <f t="shared" si="5"/>
        <v>1538.326793151833</v>
      </c>
      <c r="H148" s="9"/>
      <c r="I148" s="9">
        <f>IF(I147-F148&gt;0.001,I147-F148-Table42[[#This Row],[Ile nadpłacamy przy tej racie?]],0)</f>
        <v>112236.90578730454</v>
      </c>
      <c r="K148" s="9">
        <f>IF(Table42[[#This Row],[Rok]]&lt;9,Table42[[#This Row],[Odsetki normalne]]*50%,Table42[[#This Row],[Odsetki normalne]])</f>
        <v>517.21162901159789</v>
      </c>
    </row>
    <row r="149" spans="2:11" x14ac:dyDescent="0.25">
      <c r="B149" s="6">
        <f t="shared" si="4"/>
        <v>11</v>
      </c>
      <c r="C149" s="7">
        <f t="shared" si="6"/>
        <v>129</v>
      </c>
      <c r="D149" s="8">
        <v>5.4800000000000001E-2</v>
      </c>
      <c r="E149" s="9">
        <f>I148*Table42[[#This Row],[Oprocentowanie]]/12</f>
        <v>512.54853642869068</v>
      </c>
      <c r="F149" s="9">
        <f>Table42[[#This Row],[Cała rata]]-Table42[[#This Row],[Odsetki normalne]]</f>
        <v>1025.7782567231425</v>
      </c>
      <c r="G149" s="20">
        <f t="shared" si="5"/>
        <v>1538.326793151833</v>
      </c>
      <c r="H149" s="9"/>
      <c r="I149" s="9">
        <f>IF(I148-F149&gt;0.001,I148-F149-Table42[[#This Row],[Ile nadpłacamy przy tej racie?]],0)</f>
        <v>111211.12753058139</v>
      </c>
      <c r="K149" s="9">
        <f>IF(Table42[[#This Row],[Rok]]&lt;9,Table42[[#This Row],[Odsetki normalne]]*50%,Table42[[#This Row],[Odsetki normalne]])</f>
        <v>512.54853642869068</v>
      </c>
    </row>
    <row r="150" spans="2:11" x14ac:dyDescent="0.25">
      <c r="B150" s="6">
        <f t="shared" ref="B150:B213" si="7">ROUNDUP(C150/12,0)</f>
        <v>11</v>
      </c>
      <c r="C150" s="7">
        <f t="shared" si="6"/>
        <v>130</v>
      </c>
      <c r="D150" s="8">
        <v>5.4800000000000001E-2</v>
      </c>
      <c r="E150" s="9">
        <f>I149*Table42[[#This Row],[Oprocentowanie]]/12</f>
        <v>507.86414905632165</v>
      </c>
      <c r="F150" s="9">
        <f>Table42[[#This Row],[Cała rata]]-Table42[[#This Row],[Odsetki normalne]]</f>
        <v>1030.4626440955115</v>
      </c>
      <c r="G150" s="20">
        <f t="shared" ref="G150:G213" si="8">IF(I149&gt;0.001,-$C$12,0)</f>
        <v>1538.326793151833</v>
      </c>
      <c r="H150" s="9"/>
      <c r="I150" s="9">
        <f>IF(I149-F150&gt;0.001,I149-F150-Table42[[#This Row],[Ile nadpłacamy przy tej racie?]],0)</f>
        <v>110180.66488648587</v>
      </c>
      <c r="K150" s="9">
        <f>IF(Table42[[#This Row],[Rok]]&lt;9,Table42[[#This Row],[Odsetki normalne]]*50%,Table42[[#This Row],[Odsetki normalne]])</f>
        <v>507.86414905632165</v>
      </c>
    </row>
    <row r="151" spans="2:11" x14ac:dyDescent="0.25">
      <c r="B151" s="6">
        <f t="shared" si="7"/>
        <v>11</v>
      </c>
      <c r="C151" s="7">
        <f t="shared" ref="C151:C214" si="9">C150+1</f>
        <v>131</v>
      </c>
      <c r="D151" s="8">
        <v>5.4800000000000001E-2</v>
      </c>
      <c r="E151" s="9">
        <f>I150*Table42[[#This Row],[Oprocentowanie]]/12</f>
        <v>503.15836964828549</v>
      </c>
      <c r="F151" s="9">
        <f>Table42[[#This Row],[Cała rata]]-Table42[[#This Row],[Odsetki normalne]]</f>
        <v>1035.1684235035475</v>
      </c>
      <c r="G151" s="20">
        <f t="shared" si="8"/>
        <v>1538.326793151833</v>
      </c>
      <c r="H151" s="9"/>
      <c r="I151" s="9">
        <f>IF(I150-F151&gt;0.001,I150-F151-Table42[[#This Row],[Ile nadpłacamy przy tej racie?]],0)</f>
        <v>109145.49646298232</v>
      </c>
      <c r="K151" s="9">
        <f>IF(Table42[[#This Row],[Rok]]&lt;9,Table42[[#This Row],[Odsetki normalne]]*50%,Table42[[#This Row],[Odsetki normalne]])</f>
        <v>503.15836964828549</v>
      </c>
    </row>
    <row r="152" spans="2:11" x14ac:dyDescent="0.25">
      <c r="B152" s="6">
        <f t="shared" si="7"/>
        <v>11</v>
      </c>
      <c r="C152" s="7">
        <f t="shared" si="9"/>
        <v>132</v>
      </c>
      <c r="D152" s="8">
        <v>5.4800000000000001E-2</v>
      </c>
      <c r="E152" s="9">
        <f>I151*Table42[[#This Row],[Oprocentowanie]]/12</f>
        <v>498.4311005142859</v>
      </c>
      <c r="F152" s="9">
        <f>Table42[[#This Row],[Cała rata]]-Table42[[#This Row],[Odsetki normalne]]</f>
        <v>1039.8956926375472</v>
      </c>
      <c r="G152" s="20">
        <f t="shared" si="8"/>
        <v>1538.326793151833</v>
      </c>
      <c r="H152" s="9"/>
      <c r="I152" s="9">
        <f>IF(I151-F152&gt;0.001,I151-F152-Table42[[#This Row],[Ile nadpłacamy przy tej racie?]],0)</f>
        <v>108105.60077034477</v>
      </c>
      <c r="K152" s="9">
        <f>IF(Table42[[#This Row],[Rok]]&lt;9,Table42[[#This Row],[Odsetki normalne]]*50%,Table42[[#This Row],[Odsetki normalne]])</f>
        <v>498.4311005142859</v>
      </c>
    </row>
    <row r="153" spans="2:11" x14ac:dyDescent="0.25">
      <c r="B153" s="1">
        <f t="shared" si="7"/>
        <v>12</v>
      </c>
      <c r="C153" s="4">
        <f t="shared" si="9"/>
        <v>133</v>
      </c>
      <c r="D153" s="5">
        <v>5.4800000000000001E-2</v>
      </c>
      <c r="E153" s="2">
        <f>I152*Table42[[#This Row],[Oprocentowanie]]/12</f>
        <v>493.68224351790781</v>
      </c>
      <c r="F153" s="2">
        <f>Table42[[#This Row],[Cała rata]]-Table42[[#This Row],[Odsetki normalne]]</f>
        <v>1044.6445496339252</v>
      </c>
      <c r="G153" s="20">
        <f t="shared" si="8"/>
        <v>1538.326793151833</v>
      </c>
      <c r="H153" s="2"/>
      <c r="I153" s="11">
        <f>IF(I152-F153&gt;0.001,I152-F153-Table42[[#This Row],[Ile nadpłacamy przy tej racie?]],0)</f>
        <v>107060.95622071084</v>
      </c>
      <c r="K153" s="2">
        <f>IF(Table42[[#This Row],[Rok]]&lt;9,Table42[[#This Row],[Odsetki normalne]]*50%,Table42[[#This Row],[Odsetki normalne]])</f>
        <v>493.68224351790781</v>
      </c>
    </row>
    <row r="154" spans="2:11" x14ac:dyDescent="0.25">
      <c r="B154" s="1">
        <f t="shared" si="7"/>
        <v>12</v>
      </c>
      <c r="C154" s="4">
        <f t="shared" si="9"/>
        <v>134</v>
      </c>
      <c r="D154" s="5">
        <v>5.4800000000000001E-2</v>
      </c>
      <c r="E154" s="2">
        <f>I153*Table42[[#This Row],[Oprocentowanie]]/12</f>
        <v>488.91170007457953</v>
      </c>
      <c r="F154" s="2">
        <f>Table42[[#This Row],[Cała rata]]-Table42[[#This Row],[Odsetki normalne]]</f>
        <v>1049.4150930772535</v>
      </c>
      <c r="G154" s="20">
        <f t="shared" si="8"/>
        <v>1538.326793151833</v>
      </c>
      <c r="H154" s="2"/>
      <c r="I154" s="11">
        <f>IF(I153-F154&gt;0.001,I153-F154-Table42[[#This Row],[Ile nadpłacamy przy tej racie?]],0)</f>
        <v>106011.54112763358</v>
      </c>
      <c r="K154" s="2">
        <f>IF(Table42[[#This Row],[Rok]]&lt;9,Table42[[#This Row],[Odsetki normalne]]*50%,Table42[[#This Row],[Odsetki normalne]])</f>
        <v>488.91170007457953</v>
      </c>
    </row>
    <row r="155" spans="2:11" x14ac:dyDescent="0.25">
      <c r="B155" s="1">
        <f t="shared" si="7"/>
        <v>12</v>
      </c>
      <c r="C155" s="4">
        <f t="shared" si="9"/>
        <v>135</v>
      </c>
      <c r="D155" s="5">
        <v>5.4800000000000001E-2</v>
      </c>
      <c r="E155" s="2">
        <f>I154*Table42[[#This Row],[Oprocentowanie]]/12</f>
        <v>484.11937114952667</v>
      </c>
      <c r="F155" s="2">
        <f>Table42[[#This Row],[Cała rata]]-Table42[[#This Row],[Odsetki normalne]]</f>
        <v>1054.2074220023064</v>
      </c>
      <c r="G155" s="20">
        <f t="shared" si="8"/>
        <v>1538.326793151833</v>
      </c>
      <c r="H155" s="2"/>
      <c r="I155" s="11">
        <f>IF(I154-F155&gt;0.001,I154-F155-Table42[[#This Row],[Ile nadpłacamy przy tej racie?]],0)</f>
        <v>104957.33370563127</v>
      </c>
      <c r="K155" s="2">
        <f>IF(Table42[[#This Row],[Rok]]&lt;9,Table42[[#This Row],[Odsetki normalne]]*50%,Table42[[#This Row],[Odsetki normalne]])</f>
        <v>484.11937114952667</v>
      </c>
    </row>
    <row r="156" spans="2:11" x14ac:dyDescent="0.25">
      <c r="B156" s="1">
        <f t="shared" si="7"/>
        <v>12</v>
      </c>
      <c r="C156" s="4">
        <f t="shared" si="9"/>
        <v>136</v>
      </c>
      <c r="D156" s="5">
        <v>5.4800000000000001E-2</v>
      </c>
      <c r="E156" s="2">
        <f>I155*Table42[[#This Row],[Oprocentowanie]]/12</f>
        <v>479.30515725571621</v>
      </c>
      <c r="F156" s="2">
        <f>Table42[[#This Row],[Cała rata]]-Table42[[#This Row],[Odsetki normalne]]</f>
        <v>1059.0216358961168</v>
      </c>
      <c r="G156" s="20">
        <f t="shared" si="8"/>
        <v>1538.326793151833</v>
      </c>
      <c r="H156" s="2"/>
      <c r="I156" s="11">
        <f>IF(I155-F156&gt;0.001,I155-F156-Table42[[#This Row],[Ile nadpłacamy przy tej racie?]],0)</f>
        <v>103898.31206973516</v>
      </c>
      <c r="K156" s="2">
        <f>IF(Table42[[#This Row],[Rok]]&lt;9,Table42[[#This Row],[Odsetki normalne]]*50%,Table42[[#This Row],[Odsetki normalne]])</f>
        <v>479.30515725571621</v>
      </c>
    </row>
    <row r="157" spans="2:11" x14ac:dyDescent="0.25">
      <c r="B157" s="1">
        <f t="shared" si="7"/>
        <v>12</v>
      </c>
      <c r="C157" s="4">
        <f t="shared" si="9"/>
        <v>137</v>
      </c>
      <c r="D157" s="5">
        <v>5.4800000000000001E-2</v>
      </c>
      <c r="E157" s="2">
        <f>I156*Table42[[#This Row],[Oprocentowanie]]/12</f>
        <v>474.46895845179057</v>
      </c>
      <c r="F157" s="2">
        <f>Table42[[#This Row],[Cała rata]]-Table42[[#This Row],[Odsetki normalne]]</f>
        <v>1063.8578347000425</v>
      </c>
      <c r="G157" s="20">
        <f t="shared" si="8"/>
        <v>1538.326793151833</v>
      </c>
      <c r="H157" s="2"/>
      <c r="I157" s="11">
        <f>IF(I156-F157&gt;0.001,I156-F157-Table42[[#This Row],[Ile nadpłacamy przy tej racie?]],0)</f>
        <v>102834.45423503511</v>
      </c>
      <c r="K157" s="2">
        <f>IF(Table42[[#This Row],[Rok]]&lt;9,Table42[[#This Row],[Odsetki normalne]]*50%,Table42[[#This Row],[Odsetki normalne]])</f>
        <v>474.46895845179057</v>
      </c>
    </row>
    <row r="158" spans="2:11" x14ac:dyDescent="0.25">
      <c r="B158" s="1">
        <f t="shared" si="7"/>
        <v>12</v>
      </c>
      <c r="C158" s="4">
        <f t="shared" si="9"/>
        <v>138</v>
      </c>
      <c r="D158" s="5">
        <v>5.4800000000000001E-2</v>
      </c>
      <c r="E158" s="2">
        <f>I157*Table42[[#This Row],[Oprocentowanie]]/12</f>
        <v>469.61067433999369</v>
      </c>
      <c r="F158" s="2">
        <f>Table42[[#This Row],[Cała rata]]-Table42[[#This Row],[Odsetki normalne]]</f>
        <v>1068.7161188118394</v>
      </c>
      <c r="G158" s="20">
        <f t="shared" si="8"/>
        <v>1538.326793151833</v>
      </c>
      <c r="H158" s="2"/>
      <c r="I158" s="11">
        <f>IF(I157-F158&gt;0.001,I157-F158-Table42[[#This Row],[Ile nadpłacamy przy tej racie?]],0)</f>
        <v>101765.73811622328</v>
      </c>
      <c r="K158" s="2">
        <f>IF(Table42[[#This Row],[Rok]]&lt;9,Table42[[#This Row],[Odsetki normalne]]*50%,Table42[[#This Row],[Odsetki normalne]])</f>
        <v>469.61067433999369</v>
      </c>
    </row>
    <row r="159" spans="2:11" x14ac:dyDescent="0.25">
      <c r="B159" s="1">
        <f t="shared" si="7"/>
        <v>12</v>
      </c>
      <c r="C159" s="4">
        <f t="shared" si="9"/>
        <v>139</v>
      </c>
      <c r="D159" s="5">
        <v>5.4800000000000001E-2</v>
      </c>
      <c r="E159" s="2">
        <f>I158*Table42[[#This Row],[Oprocentowanie]]/12</f>
        <v>464.73020406408631</v>
      </c>
      <c r="F159" s="2">
        <f>Table42[[#This Row],[Cała rata]]-Table42[[#This Row],[Odsetki normalne]]</f>
        <v>1073.5965890877467</v>
      </c>
      <c r="G159" s="20">
        <f t="shared" si="8"/>
        <v>1538.326793151833</v>
      </c>
      <c r="H159" s="2"/>
      <c r="I159" s="11">
        <f>IF(I158-F159&gt;0.001,I158-F159-Table42[[#This Row],[Ile nadpłacamy przy tej racie?]],0)</f>
        <v>100692.14152713554</v>
      </c>
      <c r="K159" s="2">
        <f>IF(Table42[[#This Row],[Rok]]&lt;9,Table42[[#This Row],[Odsetki normalne]]*50%,Table42[[#This Row],[Odsetki normalne]])</f>
        <v>464.73020406408631</v>
      </c>
    </row>
    <row r="160" spans="2:11" x14ac:dyDescent="0.25">
      <c r="B160" s="1">
        <f t="shared" si="7"/>
        <v>12</v>
      </c>
      <c r="C160" s="4">
        <f t="shared" si="9"/>
        <v>140</v>
      </c>
      <c r="D160" s="5">
        <v>5.4800000000000001E-2</v>
      </c>
      <c r="E160" s="2">
        <f>I159*Table42[[#This Row],[Oprocentowanie]]/12</f>
        <v>459.82744630725233</v>
      </c>
      <c r="F160" s="2">
        <f>Table42[[#This Row],[Cała rata]]-Table42[[#This Row],[Odsetki normalne]]</f>
        <v>1078.4993468445807</v>
      </c>
      <c r="G160" s="20">
        <f t="shared" si="8"/>
        <v>1538.326793151833</v>
      </c>
      <c r="H160" s="2"/>
      <c r="I160" s="11">
        <f>IF(I159-F160&gt;0.001,I159-F160-Table42[[#This Row],[Ile nadpłacamy przy tej racie?]],0)</f>
        <v>99613.642180290961</v>
      </c>
      <c r="K160" s="2">
        <f>IF(Table42[[#This Row],[Rok]]&lt;9,Table42[[#This Row],[Odsetki normalne]]*50%,Table42[[#This Row],[Odsetki normalne]])</f>
        <v>459.82744630725233</v>
      </c>
    </row>
    <row r="161" spans="2:11" x14ac:dyDescent="0.25">
      <c r="B161" s="1">
        <f t="shared" si="7"/>
        <v>12</v>
      </c>
      <c r="C161" s="4">
        <f t="shared" si="9"/>
        <v>141</v>
      </c>
      <c r="D161" s="5">
        <v>5.4800000000000001E-2</v>
      </c>
      <c r="E161" s="2">
        <f>I160*Table42[[#This Row],[Oprocentowanie]]/12</f>
        <v>454.90229928999543</v>
      </c>
      <c r="F161" s="2">
        <f>Table42[[#This Row],[Cała rata]]-Table42[[#This Row],[Odsetki normalne]]</f>
        <v>1083.4244938618376</v>
      </c>
      <c r="G161" s="20">
        <f t="shared" si="8"/>
        <v>1538.326793151833</v>
      </c>
      <c r="H161" s="2"/>
      <c r="I161" s="11">
        <f>IF(I160-F161&gt;0.001,I160-F161-Table42[[#This Row],[Ile nadpłacamy przy tej racie?]],0)</f>
        <v>98530.217686429125</v>
      </c>
      <c r="K161" s="2">
        <f>IF(Table42[[#This Row],[Rok]]&lt;9,Table42[[#This Row],[Odsetki normalne]]*50%,Table42[[#This Row],[Odsetki normalne]])</f>
        <v>454.90229928999543</v>
      </c>
    </row>
    <row r="162" spans="2:11" x14ac:dyDescent="0.25">
      <c r="B162" s="1">
        <f t="shared" si="7"/>
        <v>12</v>
      </c>
      <c r="C162" s="4">
        <f t="shared" si="9"/>
        <v>142</v>
      </c>
      <c r="D162" s="5">
        <v>5.4800000000000001E-2</v>
      </c>
      <c r="E162" s="2">
        <f>I161*Table42[[#This Row],[Oprocentowanie]]/12</f>
        <v>449.95466076802632</v>
      </c>
      <c r="F162" s="2">
        <f>Table42[[#This Row],[Cała rata]]-Table42[[#This Row],[Odsetki normalne]]</f>
        <v>1088.3721323838067</v>
      </c>
      <c r="G162" s="20">
        <f t="shared" si="8"/>
        <v>1538.326793151833</v>
      </c>
      <c r="H162" s="2"/>
      <c r="I162" s="11">
        <f>IF(I161-F162&gt;0.001,I161-F162-Table42[[#This Row],[Ile nadpłacamy przy tej racie?]],0)</f>
        <v>97441.845554045314</v>
      </c>
      <c r="K162" s="2">
        <f>IF(Table42[[#This Row],[Rok]]&lt;9,Table42[[#This Row],[Odsetki normalne]]*50%,Table42[[#This Row],[Odsetki normalne]])</f>
        <v>449.95466076802632</v>
      </c>
    </row>
    <row r="163" spans="2:11" x14ac:dyDescent="0.25">
      <c r="B163" s="1">
        <f t="shared" si="7"/>
        <v>12</v>
      </c>
      <c r="C163" s="4">
        <f t="shared" si="9"/>
        <v>143</v>
      </c>
      <c r="D163" s="5">
        <v>5.4800000000000001E-2</v>
      </c>
      <c r="E163" s="2">
        <f>I162*Table42[[#This Row],[Oprocentowanie]]/12</f>
        <v>444.98442803014024</v>
      </c>
      <c r="F163" s="2">
        <f>Table42[[#This Row],[Cała rata]]-Table42[[#This Row],[Odsetki normalne]]</f>
        <v>1093.3423651216929</v>
      </c>
      <c r="G163" s="20">
        <f t="shared" si="8"/>
        <v>1538.326793151833</v>
      </c>
      <c r="H163" s="2"/>
      <c r="I163" s="11">
        <f>IF(I162-F163&gt;0.001,I162-F163-Table42[[#This Row],[Ile nadpłacamy przy tej racie?]],0)</f>
        <v>96348.503188923627</v>
      </c>
      <c r="K163" s="2">
        <f>IF(Table42[[#This Row],[Rok]]&lt;9,Table42[[#This Row],[Odsetki normalne]]*50%,Table42[[#This Row],[Odsetki normalne]])</f>
        <v>444.98442803014024</v>
      </c>
    </row>
    <row r="164" spans="2:11" x14ac:dyDescent="0.25">
      <c r="B164" s="1">
        <f t="shared" si="7"/>
        <v>12</v>
      </c>
      <c r="C164" s="4">
        <f t="shared" si="9"/>
        <v>144</v>
      </c>
      <c r="D164" s="5">
        <v>5.4800000000000001E-2</v>
      </c>
      <c r="E164" s="2">
        <f>I163*Table42[[#This Row],[Oprocentowanie]]/12</f>
        <v>439.99149789608458</v>
      </c>
      <c r="F164" s="2">
        <f>Table42[[#This Row],[Cała rata]]-Table42[[#This Row],[Odsetki normalne]]</f>
        <v>1098.3352952557484</v>
      </c>
      <c r="G164" s="20">
        <f t="shared" si="8"/>
        <v>1538.326793151833</v>
      </c>
      <c r="H164" s="2"/>
      <c r="I164" s="11">
        <f>IF(I163-F164&gt;0.001,I163-F164-Table42[[#This Row],[Ile nadpłacamy przy tej racie?]],0)</f>
        <v>95250.16789366788</v>
      </c>
      <c r="K164" s="2">
        <f>IF(Table42[[#This Row],[Rok]]&lt;9,Table42[[#This Row],[Odsetki normalne]]*50%,Table42[[#This Row],[Odsetki normalne]])</f>
        <v>439.99149789608458</v>
      </c>
    </row>
    <row r="165" spans="2:11" x14ac:dyDescent="0.25">
      <c r="B165" s="6">
        <f t="shared" si="7"/>
        <v>13</v>
      </c>
      <c r="C165" s="7">
        <f t="shared" si="9"/>
        <v>145</v>
      </c>
      <c r="D165" s="8">
        <v>5.4800000000000001E-2</v>
      </c>
      <c r="E165" s="9">
        <f>I164*Table42[[#This Row],[Oprocentowanie]]/12</f>
        <v>434.97576671441669</v>
      </c>
      <c r="F165" s="9">
        <f>Table42[[#This Row],[Cała rata]]-Table42[[#This Row],[Odsetki normalne]]</f>
        <v>1103.3510264374163</v>
      </c>
      <c r="G165" s="20">
        <f t="shared" si="8"/>
        <v>1538.326793151833</v>
      </c>
      <c r="H165" s="9"/>
      <c r="I165" s="9">
        <f>IF(I164-F165&gt;0.001,I164-F165-Table42[[#This Row],[Ile nadpłacamy przy tej racie?]],0)</f>
        <v>94146.81686723046</v>
      </c>
      <c r="K165" s="9">
        <f>IF(Table42[[#This Row],[Rok]]&lt;9,Table42[[#This Row],[Odsetki normalne]]*50%,Table42[[#This Row],[Odsetki normalne]])</f>
        <v>434.97576671441669</v>
      </c>
    </row>
    <row r="166" spans="2:11" x14ac:dyDescent="0.25">
      <c r="B166" s="6">
        <f t="shared" si="7"/>
        <v>13</v>
      </c>
      <c r="C166" s="7">
        <f t="shared" si="9"/>
        <v>146</v>
      </c>
      <c r="D166" s="8">
        <v>5.4800000000000001E-2</v>
      </c>
      <c r="E166" s="9">
        <f>I165*Table42[[#This Row],[Oprocentowanie]]/12</f>
        <v>429.93713036035246</v>
      </c>
      <c r="F166" s="9">
        <f>Table42[[#This Row],[Cała rata]]-Table42[[#This Row],[Odsetki normalne]]</f>
        <v>1108.3896627914805</v>
      </c>
      <c r="G166" s="20">
        <f t="shared" si="8"/>
        <v>1538.326793151833</v>
      </c>
      <c r="H166" s="9"/>
      <c r="I166" s="9">
        <f>IF(I165-F166&gt;0.001,I165-F166-Table42[[#This Row],[Ile nadpłacamy przy tej racie?]],0)</f>
        <v>93038.42720443898</v>
      </c>
      <c r="K166" s="9">
        <f>IF(Table42[[#This Row],[Rok]]&lt;9,Table42[[#This Row],[Odsetki normalne]]*50%,Table42[[#This Row],[Odsetki normalne]])</f>
        <v>429.93713036035246</v>
      </c>
    </row>
    <row r="167" spans="2:11" x14ac:dyDescent="0.25">
      <c r="B167" s="6">
        <f t="shared" si="7"/>
        <v>13</v>
      </c>
      <c r="C167" s="7">
        <f t="shared" si="9"/>
        <v>147</v>
      </c>
      <c r="D167" s="8">
        <v>5.4800000000000001E-2</v>
      </c>
      <c r="E167" s="9">
        <f>I166*Table42[[#This Row],[Oprocentowanie]]/12</f>
        <v>424.87548423360471</v>
      </c>
      <c r="F167" s="9">
        <f>Table42[[#This Row],[Cała rata]]-Table42[[#This Row],[Odsetki normalne]]</f>
        <v>1113.4513089182283</v>
      </c>
      <c r="G167" s="20">
        <f t="shared" si="8"/>
        <v>1538.326793151833</v>
      </c>
      <c r="H167" s="9"/>
      <c r="I167" s="9">
        <f>IF(I166-F167&gt;0.001,I166-F167-Table42[[#This Row],[Ile nadpłacamy przy tej racie?]],0)</f>
        <v>91924.975895520751</v>
      </c>
      <c r="K167" s="9">
        <f>IF(Table42[[#This Row],[Rok]]&lt;9,Table42[[#This Row],[Odsetki normalne]]*50%,Table42[[#This Row],[Odsetki normalne]])</f>
        <v>424.87548423360471</v>
      </c>
    </row>
    <row r="168" spans="2:11" x14ac:dyDescent="0.25">
      <c r="B168" s="6">
        <f t="shared" si="7"/>
        <v>13</v>
      </c>
      <c r="C168" s="7">
        <f t="shared" si="9"/>
        <v>148</v>
      </c>
      <c r="D168" s="8">
        <v>5.4800000000000001E-2</v>
      </c>
      <c r="E168" s="9">
        <f>I167*Table42[[#This Row],[Oprocentowanie]]/12</f>
        <v>419.79072325621149</v>
      </c>
      <c r="F168" s="9">
        <f>Table42[[#This Row],[Cała rata]]-Table42[[#This Row],[Odsetki normalne]]</f>
        <v>1118.5360698956215</v>
      </c>
      <c r="G168" s="20">
        <f t="shared" si="8"/>
        <v>1538.326793151833</v>
      </c>
      <c r="H168" s="9"/>
      <c r="I168" s="9">
        <f>IF(I167-F168&gt;0.001,I167-F168-Table42[[#This Row],[Ile nadpłacamy przy tej racie?]],0)</f>
        <v>90806.43982562513</v>
      </c>
      <c r="K168" s="9">
        <f>IF(Table42[[#This Row],[Rok]]&lt;9,Table42[[#This Row],[Odsetki normalne]]*50%,Table42[[#This Row],[Odsetki normalne]])</f>
        <v>419.79072325621149</v>
      </c>
    </row>
    <row r="169" spans="2:11" x14ac:dyDescent="0.25">
      <c r="B169" s="6">
        <f t="shared" si="7"/>
        <v>13</v>
      </c>
      <c r="C169" s="7">
        <f t="shared" si="9"/>
        <v>149</v>
      </c>
      <c r="D169" s="8">
        <v>5.4800000000000001E-2</v>
      </c>
      <c r="E169" s="9">
        <f>I168*Table42[[#This Row],[Oprocentowanie]]/12</f>
        <v>414.68274187035473</v>
      </c>
      <c r="F169" s="9">
        <f>Table42[[#This Row],[Cała rata]]-Table42[[#This Row],[Odsetki normalne]]</f>
        <v>1123.6440512814784</v>
      </c>
      <c r="G169" s="20">
        <f t="shared" si="8"/>
        <v>1538.326793151833</v>
      </c>
      <c r="H169" s="9"/>
      <c r="I169" s="9">
        <f>IF(I168-F169&gt;0.001,I168-F169-Table42[[#This Row],[Ile nadpłacamy przy tej racie?]],0)</f>
        <v>89682.795774343656</v>
      </c>
      <c r="K169" s="9">
        <f>IF(Table42[[#This Row],[Rok]]&lt;9,Table42[[#This Row],[Odsetki normalne]]*50%,Table42[[#This Row],[Odsetki normalne]])</f>
        <v>414.68274187035473</v>
      </c>
    </row>
    <row r="170" spans="2:11" x14ac:dyDescent="0.25">
      <c r="B170" s="6">
        <f t="shared" si="7"/>
        <v>13</v>
      </c>
      <c r="C170" s="7">
        <f t="shared" si="9"/>
        <v>150</v>
      </c>
      <c r="D170" s="8">
        <v>5.4800000000000001E-2</v>
      </c>
      <c r="E170" s="9">
        <f>I169*Table42[[#This Row],[Oprocentowanie]]/12</f>
        <v>409.55143403616938</v>
      </c>
      <c r="F170" s="9">
        <f>Table42[[#This Row],[Cała rata]]-Table42[[#This Row],[Odsetki normalne]]</f>
        <v>1128.7753591156636</v>
      </c>
      <c r="G170" s="20">
        <f t="shared" si="8"/>
        <v>1538.326793151833</v>
      </c>
      <c r="H170" s="9"/>
      <c r="I170" s="9">
        <f>IF(I169-F170&gt;0.001,I169-F170-Table42[[#This Row],[Ile nadpłacamy przy tej racie?]],0)</f>
        <v>88554.020415227991</v>
      </c>
      <c r="K170" s="9">
        <f>IF(Table42[[#This Row],[Rok]]&lt;9,Table42[[#This Row],[Odsetki normalne]]*50%,Table42[[#This Row],[Odsetki normalne]])</f>
        <v>409.55143403616938</v>
      </c>
    </row>
    <row r="171" spans="2:11" x14ac:dyDescent="0.25">
      <c r="B171" s="6">
        <f t="shared" si="7"/>
        <v>13</v>
      </c>
      <c r="C171" s="7">
        <f t="shared" si="9"/>
        <v>151</v>
      </c>
      <c r="D171" s="8">
        <v>5.4800000000000001E-2</v>
      </c>
      <c r="E171" s="9">
        <f>I170*Table42[[#This Row],[Oprocentowanie]]/12</f>
        <v>404.39669322954114</v>
      </c>
      <c r="F171" s="9">
        <f>Table42[[#This Row],[Cała rata]]-Table42[[#This Row],[Odsetki normalne]]</f>
        <v>1133.9300999222919</v>
      </c>
      <c r="G171" s="20">
        <f t="shared" si="8"/>
        <v>1538.326793151833</v>
      </c>
      <c r="H171" s="9"/>
      <c r="I171" s="9">
        <f>IF(I170-F171&gt;0.001,I170-F171-Table42[[#This Row],[Ile nadpłacamy przy tej racie?]],0)</f>
        <v>87420.090315305701</v>
      </c>
      <c r="K171" s="9">
        <f>IF(Table42[[#This Row],[Rok]]&lt;9,Table42[[#This Row],[Odsetki normalne]]*50%,Table42[[#This Row],[Odsetki normalne]])</f>
        <v>404.39669322954114</v>
      </c>
    </row>
    <row r="172" spans="2:11" x14ac:dyDescent="0.25">
      <c r="B172" s="6">
        <f t="shared" si="7"/>
        <v>13</v>
      </c>
      <c r="C172" s="7">
        <f t="shared" si="9"/>
        <v>152</v>
      </c>
      <c r="D172" s="8">
        <v>5.4800000000000001E-2</v>
      </c>
      <c r="E172" s="9">
        <f>I171*Table42[[#This Row],[Oprocentowanie]]/12</f>
        <v>399.2184124398961</v>
      </c>
      <c r="F172" s="9">
        <f>Table42[[#This Row],[Cała rata]]-Table42[[#This Row],[Odsetki normalne]]</f>
        <v>1139.1083807119369</v>
      </c>
      <c r="G172" s="20">
        <f t="shared" si="8"/>
        <v>1538.326793151833</v>
      </c>
      <c r="H172" s="9"/>
      <c r="I172" s="9">
        <f>IF(I171-F172&gt;0.001,I171-F172-Table42[[#This Row],[Ile nadpłacamy przy tej racie?]],0)</f>
        <v>86280.981934593758</v>
      </c>
      <c r="K172" s="9">
        <f>IF(Table42[[#This Row],[Rok]]&lt;9,Table42[[#This Row],[Odsetki normalne]]*50%,Table42[[#This Row],[Odsetki normalne]])</f>
        <v>399.2184124398961</v>
      </c>
    </row>
    <row r="173" spans="2:11" x14ac:dyDescent="0.25">
      <c r="B173" s="6">
        <f t="shared" si="7"/>
        <v>13</v>
      </c>
      <c r="C173" s="7">
        <f t="shared" si="9"/>
        <v>153</v>
      </c>
      <c r="D173" s="8">
        <v>5.4800000000000001E-2</v>
      </c>
      <c r="E173" s="9">
        <f>I172*Table42[[#This Row],[Oprocentowanie]]/12</f>
        <v>394.01648416797821</v>
      </c>
      <c r="F173" s="9">
        <f>Table42[[#This Row],[Cała rata]]-Table42[[#This Row],[Odsetki normalne]]</f>
        <v>1144.3103089838548</v>
      </c>
      <c r="G173" s="20">
        <f t="shared" si="8"/>
        <v>1538.326793151833</v>
      </c>
      <c r="H173" s="9"/>
      <c r="I173" s="9">
        <f>IF(I172-F173&gt;0.001,I172-F173-Table42[[#This Row],[Ile nadpłacamy przy tej racie?]],0)</f>
        <v>85136.671625609903</v>
      </c>
      <c r="K173" s="9">
        <f>IF(Table42[[#This Row],[Rok]]&lt;9,Table42[[#This Row],[Odsetki normalne]]*50%,Table42[[#This Row],[Odsetki normalne]])</f>
        <v>394.01648416797821</v>
      </c>
    </row>
    <row r="174" spans="2:11" x14ac:dyDescent="0.25">
      <c r="B174" s="6">
        <f t="shared" si="7"/>
        <v>13</v>
      </c>
      <c r="C174" s="7">
        <f t="shared" si="9"/>
        <v>154</v>
      </c>
      <c r="D174" s="8">
        <v>5.4800000000000001E-2</v>
      </c>
      <c r="E174" s="9">
        <f>I173*Table42[[#This Row],[Oprocentowanie]]/12</f>
        <v>388.79080042361858</v>
      </c>
      <c r="F174" s="9">
        <f>Table42[[#This Row],[Cała rata]]-Table42[[#This Row],[Odsetki normalne]]</f>
        <v>1149.5359927282145</v>
      </c>
      <c r="G174" s="20">
        <f t="shared" si="8"/>
        <v>1538.326793151833</v>
      </c>
      <c r="H174" s="9"/>
      <c r="I174" s="9">
        <f>IF(I173-F174&gt;0.001,I173-F174-Table42[[#This Row],[Ile nadpłacamy przy tej racie?]],0)</f>
        <v>83987.135632881691</v>
      </c>
      <c r="K174" s="9">
        <f>IF(Table42[[#This Row],[Rok]]&lt;9,Table42[[#This Row],[Odsetki normalne]]*50%,Table42[[#This Row],[Odsetki normalne]])</f>
        <v>388.79080042361858</v>
      </c>
    </row>
    <row r="175" spans="2:11" x14ac:dyDescent="0.25">
      <c r="B175" s="6">
        <f t="shared" si="7"/>
        <v>13</v>
      </c>
      <c r="C175" s="7">
        <f t="shared" si="9"/>
        <v>155</v>
      </c>
      <c r="D175" s="8">
        <v>5.4800000000000001E-2</v>
      </c>
      <c r="E175" s="9">
        <f>I174*Table42[[#This Row],[Oprocentowanie]]/12</f>
        <v>383.54125272349307</v>
      </c>
      <c r="F175" s="9">
        <f>Table42[[#This Row],[Cała rata]]-Table42[[#This Row],[Odsetki normalne]]</f>
        <v>1154.78554042834</v>
      </c>
      <c r="G175" s="20">
        <f t="shared" si="8"/>
        <v>1538.326793151833</v>
      </c>
      <c r="H175" s="9"/>
      <c r="I175" s="9">
        <f>IF(I174-F175&gt;0.001,I174-F175-Table42[[#This Row],[Ile nadpłacamy przy tej racie?]],0)</f>
        <v>82832.350092453358</v>
      </c>
      <c r="K175" s="9">
        <f>IF(Table42[[#This Row],[Rok]]&lt;9,Table42[[#This Row],[Odsetki normalne]]*50%,Table42[[#This Row],[Odsetki normalne]])</f>
        <v>383.54125272349307</v>
      </c>
    </row>
    <row r="176" spans="2:11" x14ac:dyDescent="0.25">
      <c r="B176" s="6">
        <f t="shared" si="7"/>
        <v>13</v>
      </c>
      <c r="C176" s="7">
        <f t="shared" si="9"/>
        <v>156</v>
      </c>
      <c r="D176" s="8">
        <v>5.4800000000000001E-2</v>
      </c>
      <c r="E176" s="9">
        <f>I175*Table42[[#This Row],[Oprocentowanie]]/12</f>
        <v>378.26773208887033</v>
      </c>
      <c r="F176" s="9">
        <f>Table42[[#This Row],[Cała rata]]-Table42[[#This Row],[Odsetki normalne]]</f>
        <v>1160.0590610629627</v>
      </c>
      <c r="G176" s="20">
        <f t="shared" si="8"/>
        <v>1538.326793151833</v>
      </c>
      <c r="H176" s="9"/>
      <c r="I176" s="9">
        <f>IF(I175-F176&gt;0.001,I175-F176-Table42[[#This Row],[Ile nadpłacamy przy tej racie?]],0)</f>
        <v>81672.291031390399</v>
      </c>
      <c r="K176" s="9">
        <f>IF(Table42[[#This Row],[Rok]]&lt;9,Table42[[#This Row],[Odsetki normalne]]*50%,Table42[[#This Row],[Odsetki normalne]])</f>
        <v>378.26773208887033</v>
      </c>
    </row>
    <row r="177" spans="2:11" x14ac:dyDescent="0.25">
      <c r="B177" s="1">
        <f t="shared" si="7"/>
        <v>14</v>
      </c>
      <c r="C177" s="4">
        <f t="shared" si="9"/>
        <v>157</v>
      </c>
      <c r="D177" s="5">
        <v>5.4800000000000001E-2</v>
      </c>
      <c r="E177" s="2">
        <f>I176*Table42[[#This Row],[Oprocentowanie]]/12</f>
        <v>372.97012904334952</v>
      </c>
      <c r="F177" s="2">
        <f>Table42[[#This Row],[Cała rata]]-Table42[[#This Row],[Odsetki normalne]]</f>
        <v>1165.3566641084835</v>
      </c>
      <c r="G177" s="20">
        <f t="shared" si="8"/>
        <v>1538.326793151833</v>
      </c>
      <c r="H177" s="2"/>
      <c r="I177" s="11">
        <f>IF(I176-F177&gt;0.001,I176-F177-Table42[[#This Row],[Ile nadpłacamy przy tej racie?]],0)</f>
        <v>80506.934367281909</v>
      </c>
      <c r="K177" s="2">
        <f>IF(Table42[[#This Row],[Rok]]&lt;9,Table42[[#This Row],[Odsetki normalne]]*50%,Table42[[#This Row],[Odsetki normalne]])</f>
        <v>372.97012904334952</v>
      </c>
    </row>
    <row r="178" spans="2:11" x14ac:dyDescent="0.25">
      <c r="B178" s="1">
        <f t="shared" si="7"/>
        <v>14</v>
      </c>
      <c r="C178" s="4">
        <f t="shared" si="9"/>
        <v>158</v>
      </c>
      <c r="D178" s="5">
        <v>5.4800000000000001E-2</v>
      </c>
      <c r="E178" s="2">
        <f>I177*Table42[[#This Row],[Oprocentowanie]]/12</f>
        <v>367.64833361058737</v>
      </c>
      <c r="F178" s="2">
        <f>Table42[[#This Row],[Cała rata]]-Table42[[#This Row],[Odsetki normalne]]</f>
        <v>1170.6784595412457</v>
      </c>
      <c r="G178" s="20">
        <f t="shared" si="8"/>
        <v>1538.326793151833</v>
      </c>
      <c r="H178" s="2"/>
      <c r="I178" s="11">
        <f>IF(I177-F178&gt;0.001,I177-F178-Table42[[#This Row],[Ile nadpłacamy przy tej racie?]],0)</f>
        <v>79336.255907740662</v>
      </c>
      <c r="K178" s="2">
        <f>IF(Table42[[#This Row],[Rok]]&lt;9,Table42[[#This Row],[Odsetki normalne]]*50%,Table42[[#This Row],[Odsetki normalne]])</f>
        <v>367.64833361058737</v>
      </c>
    </row>
    <row r="179" spans="2:11" x14ac:dyDescent="0.25">
      <c r="B179" s="1">
        <f t="shared" si="7"/>
        <v>14</v>
      </c>
      <c r="C179" s="4">
        <f t="shared" si="9"/>
        <v>159</v>
      </c>
      <c r="D179" s="5">
        <v>5.4800000000000001E-2</v>
      </c>
      <c r="E179" s="2">
        <f>I178*Table42[[#This Row],[Oprocentowanie]]/12</f>
        <v>362.30223531201568</v>
      </c>
      <c r="F179" s="2">
        <f>Table42[[#This Row],[Cała rata]]-Table42[[#This Row],[Odsetki normalne]]</f>
        <v>1176.0245578398174</v>
      </c>
      <c r="G179" s="20">
        <f t="shared" si="8"/>
        <v>1538.326793151833</v>
      </c>
      <c r="H179" s="2"/>
      <c r="I179" s="11">
        <f>IF(I178-F179&gt;0.001,I178-F179-Table42[[#This Row],[Ile nadpłacamy przy tej racie?]],0)</f>
        <v>78160.231349900845</v>
      </c>
      <c r="K179" s="2">
        <f>IF(Table42[[#This Row],[Rok]]&lt;9,Table42[[#This Row],[Odsetki normalne]]*50%,Table42[[#This Row],[Odsetki normalne]])</f>
        <v>362.30223531201568</v>
      </c>
    </row>
    <row r="180" spans="2:11" x14ac:dyDescent="0.25">
      <c r="B180" s="1">
        <f t="shared" si="7"/>
        <v>14</v>
      </c>
      <c r="C180" s="4">
        <f t="shared" si="9"/>
        <v>160</v>
      </c>
      <c r="D180" s="5">
        <v>5.4800000000000001E-2</v>
      </c>
      <c r="E180" s="2">
        <f>I179*Table42[[#This Row],[Oprocentowanie]]/12</f>
        <v>356.93172316454724</v>
      </c>
      <c r="F180" s="2">
        <f>Table42[[#This Row],[Cała rata]]-Table42[[#This Row],[Odsetki normalne]]</f>
        <v>1181.3950699872858</v>
      </c>
      <c r="G180" s="20">
        <f t="shared" si="8"/>
        <v>1538.326793151833</v>
      </c>
      <c r="H180" s="2"/>
      <c r="I180" s="11">
        <f>IF(I179-F180&gt;0.001,I179-F180-Table42[[#This Row],[Ile nadpłacamy przy tej racie?]],0)</f>
        <v>76978.836279913565</v>
      </c>
      <c r="K180" s="2">
        <f>IF(Table42[[#This Row],[Rok]]&lt;9,Table42[[#This Row],[Odsetki normalne]]*50%,Table42[[#This Row],[Odsetki normalne]])</f>
        <v>356.93172316454724</v>
      </c>
    </row>
    <row r="181" spans="2:11" x14ac:dyDescent="0.25">
      <c r="B181" s="1">
        <f t="shared" si="7"/>
        <v>14</v>
      </c>
      <c r="C181" s="4">
        <f t="shared" si="9"/>
        <v>161</v>
      </c>
      <c r="D181" s="5">
        <v>5.4800000000000001E-2</v>
      </c>
      <c r="E181" s="2">
        <f>I180*Table42[[#This Row],[Oprocentowanie]]/12</f>
        <v>351.53668567827191</v>
      </c>
      <c r="F181" s="2">
        <f>Table42[[#This Row],[Cała rata]]-Table42[[#This Row],[Odsetki normalne]]</f>
        <v>1186.7901074735612</v>
      </c>
      <c r="G181" s="20">
        <f t="shared" si="8"/>
        <v>1538.326793151833</v>
      </c>
      <c r="H181" s="2"/>
      <c r="I181" s="11">
        <f>IF(I180-F181&gt;0.001,I180-F181-Table42[[#This Row],[Ile nadpłacamy przy tej racie?]],0)</f>
        <v>75792.046172440008</v>
      </c>
      <c r="K181" s="2">
        <f>IF(Table42[[#This Row],[Rok]]&lt;9,Table42[[#This Row],[Odsetki normalne]]*50%,Table42[[#This Row],[Odsetki normalne]])</f>
        <v>351.53668567827191</v>
      </c>
    </row>
    <row r="182" spans="2:11" x14ac:dyDescent="0.25">
      <c r="B182" s="1">
        <f t="shared" si="7"/>
        <v>14</v>
      </c>
      <c r="C182" s="4">
        <f t="shared" si="9"/>
        <v>162</v>
      </c>
      <c r="D182" s="5">
        <v>5.4800000000000001E-2</v>
      </c>
      <c r="E182" s="2">
        <f>I181*Table42[[#This Row],[Oprocentowanie]]/12</f>
        <v>346.11701085414273</v>
      </c>
      <c r="F182" s="2">
        <f>Table42[[#This Row],[Cała rata]]-Table42[[#This Row],[Odsetki normalne]]</f>
        <v>1192.2097822976903</v>
      </c>
      <c r="G182" s="20">
        <f t="shared" si="8"/>
        <v>1538.326793151833</v>
      </c>
      <c r="H182" s="2"/>
      <c r="I182" s="11">
        <f>IF(I181-F182&gt;0.001,I181-F182-Table42[[#This Row],[Ile nadpłacamy przy tej racie?]],0)</f>
        <v>74599.836390142314</v>
      </c>
      <c r="K182" s="2">
        <f>IF(Table42[[#This Row],[Rok]]&lt;9,Table42[[#This Row],[Odsetki normalne]]*50%,Table42[[#This Row],[Odsetki normalne]])</f>
        <v>346.11701085414273</v>
      </c>
    </row>
    <row r="183" spans="2:11" x14ac:dyDescent="0.25">
      <c r="B183" s="1">
        <f t="shared" si="7"/>
        <v>14</v>
      </c>
      <c r="C183" s="4">
        <f t="shared" si="9"/>
        <v>163</v>
      </c>
      <c r="D183" s="5">
        <v>5.4800000000000001E-2</v>
      </c>
      <c r="E183" s="2">
        <f>I182*Table42[[#This Row],[Oprocentowanie]]/12</f>
        <v>340.67258618164993</v>
      </c>
      <c r="F183" s="2">
        <f>Table42[[#This Row],[Cała rata]]-Table42[[#This Row],[Odsetki normalne]]</f>
        <v>1197.6542069701832</v>
      </c>
      <c r="G183" s="20">
        <f t="shared" si="8"/>
        <v>1538.326793151833</v>
      </c>
      <c r="H183" s="2"/>
      <c r="I183" s="11">
        <f>IF(I182-F183&gt;0.001,I182-F183-Table42[[#This Row],[Ile nadpłacamy przy tej racie?]],0)</f>
        <v>73402.182183172132</v>
      </c>
      <c r="K183" s="2">
        <f>IF(Table42[[#This Row],[Rok]]&lt;9,Table42[[#This Row],[Odsetki normalne]]*50%,Table42[[#This Row],[Odsetki normalne]])</f>
        <v>340.67258618164993</v>
      </c>
    </row>
    <row r="184" spans="2:11" x14ac:dyDescent="0.25">
      <c r="B184" s="1">
        <f t="shared" si="7"/>
        <v>14</v>
      </c>
      <c r="C184" s="4">
        <f t="shared" si="9"/>
        <v>164</v>
      </c>
      <c r="D184" s="5">
        <v>5.4800000000000001E-2</v>
      </c>
      <c r="E184" s="2">
        <f>I183*Table42[[#This Row],[Oprocentowanie]]/12</f>
        <v>335.20329863648607</v>
      </c>
      <c r="F184" s="2">
        <f>Table42[[#This Row],[Cała rata]]-Table42[[#This Row],[Odsetki normalne]]</f>
        <v>1203.1234945153469</v>
      </c>
      <c r="G184" s="20">
        <f t="shared" si="8"/>
        <v>1538.326793151833</v>
      </c>
      <c r="H184" s="2"/>
      <c r="I184" s="11">
        <f>IF(I183-F184&gt;0.001,I183-F184-Table42[[#This Row],[Ile nadpłacamy przy tej racie?]],0)</f>
        <v>72199.058688656791</v>
      </c>
      <c r="K184" s="2">
        <f>IF(Table42[[#This Row],[Rok]]&lt;9,Table42[[#This Row],[Odsetki normalne]]*50%,Table42[[#This Row],[Odsetki normalne]])</f>
        <v>335.20329863648607</v>
      </c>
    </row>
    <row r="185" spans="2:11" x14ac:dyDescent="0.25">
      <c r="B185" s="1">
        <f t="shared" si="7"/>
        <v>14</v>
      </c>
      <c r="C185" s="4">
        <f t="shared" si="9"/>
        <v>165</v>
      </c>
      <c r="D185" s="5">
        <v>5.4800000000000001E-2</v>
      </c>
      <c r="E185" s="2">
        <f>I184*Table42[[#This Row],[Oprocentowanie]]/12</f>
        <v>329.70903467819932</v>
      </c>
      <c r="F185" s="2">
        <f>Table42[[#This Row],[Cała rata]]-Table42[[#This Row],[Odsetki normalne]]</f>
        <v>1208.6177584736338</v>
      </c>
      <c r="G185" s="20">
        <f t="shared" si="8"/>
        <v>1538.326793151833</v>
      </c>
      <c r="H185" s="2"/>
      <c r="I185" s="11">
        <f>IF(I184-F185&gt;0.001,I184-F185-Table42[[#This Row],[Ile nadpłacamy przy tej racie?]],0)</f>
        <v>70990.440930183162</v>
      </c>
      <c r="K185" s="2">
        <f>IF(Table42[[#This Row],[Rok]]&lt;9,Table42[[#This Row],[Odsetki normalne]]*50%,Table42[[#This Row],[Odsetki normalne]])</f>
        <v>329.70903467819932</v>
      </c>
    </row>
    <row r="186" spans="2:11" x14ac:dyDescent="0.25">
      <c r="B186" s="1">
        <f t="shared" si="7"/>
        <v>14</v>
      </c>
      <c r="C186" s="4">
        <f t="shared" si="9"/>
        <v>166</v>
      </c>
      <c r="D186" s="5">
        <v>5.4800000000000001E-2</v>
      </c>
      <c r="E186" s="2">
        <f>I185*Table42[[#This Row],[Oprocentowanie]]/12</f>
        <v>324.18968024783646</v>
      </c>
      <c r="F186" s="2">
        <f>Table42[[#This Row],[Cała rata]]-Table42[[#This Row],[Odsetki normalne]]</f>
        <v>1214.1371129039967</v>
      </c>
      <c r="G186" s="20">
        <f t="shared" si="8"/>
        <v>1538.326793151833</v>
      </c>
      <c r="H186" s="2"/>
      <c r="I186" s="11">
        <f>IF(I185-F186&gt;0.001,I185-F186-Table42[[#This Row],[Ile nadpłacamy przy tej racie?]],0)</f>
        <v>69776.303817279171</v>
      </c>
      <c r="K186" s="2">
        <f>IF(Table42[[#This Row],[Rok]]&lt;9,Table42[[#This Row],[Odsetki normalne]]*50%,Table42[[#This Row],[Odsetki normalne]])</f>
        <v>324.18968024783646</v>
      </c>
    </row>
    <row r="187" spans="2:11" x14ac:dyDescent="0.25">
      <c r="B187" s="1">
        <f t="shared" si="7"/>
        <v>14</v>
      </c>
      <c r="C187" s="4">
        <f t="shared" si="9"/>
        <v>167</v>
      </c>
      <c r="D187" s="5">
        <v>5.4800000000000001E-2</v>
      </c>
      <c r="E187" s="2">
        <f>I186*Table42[[#This Row],[Oprocentowanie]]/12</f>
        <v>318.64512076557486</v>
      </c>
      <c r="F187" s="2">
        <f>Table42[[#This Row],[Cała rata]]-Table42[[#This Row],[Odsetki normalne]]</f>
        <v>1219.6816723862582</v>
      </c>
      <c r="G187" s="20">
        <f t="shared" si="8"/>
        <v>1538.326793151833</v>
      </c>
      <c r="H187" s="2"/>
      <c r="I187" s="11">
        <f>IF(I186-F187&gt;0.001,I186-F187-Table42[[#This Row],[Ile nadpłacamy przy tej racie?]],0)</f>
        <v>68556.622144892914</v>
      </c>
      <c r="K187" s="2">
        <f>IF(Table42[[#This Row],[Rok]]&lt;9,Table42[[#This Row],[Odsetki normalne]]*50%,Table42[[#This Row],[Odsetki normalne]])</f>
        <v>318.64512076557486</v>
      </c>
    </row>
    <row r="188" spans="2:11" x14ac:dyDescent="0.25">
      <c r="B188" s="1">
        <f t="shared" si="7"/>
        <v>14</v>
      </c>
      <c r="C188" s="4">
        <f t="shared" si="9"/>
        <v>168</v>
      </c>
      <c r="D188" s="5">
        <v>5.4800000000000001E-2</v>
      </c>
      <c r="E188" s="2">
        <f>I187*Table42[[#This Row],[Oprocentowanie]]/12</f>
        <v>313.07524112834432</v>
      </c>
      <c r="F188" s="2">
        <f>Table42[[#This Row],[Cała rata]]-Table42[[#This Row],[Odsetki normalne]]</f>
        <v>1225.2515520234888</v>
      </c>
      <c r="G188" s="20">
        <f t="shared" si="8"/>
        <v>1538.326793151833</v>
      </c>
      <c r="H188" s="2"/>
      <c r="I188" s="11">
        <f>IF(I187-F188&gt;0.001,I187-F188-Table42[[#This Row],[Ile nadpłacamy przy tej racie?]],0)</f>
        <v>67331.370592869425</v>
      </c>
      <c r="K188" s="2">
        <f>IF(Table42[[#This Row],[Rok]]&lt;9,Table42[[#This Row],[Odsetki normalne]]*50%,Table42[[#This Row],[Odsetki normalne]])</f>
        <v>313.07524112834432</v>
      </c>
    </row>
    <row r="189" spans="2:11" x14ac:dyDescent="0.25">
      <c r="B189" s="6">
        <f t="shared" si="7"/>
        <v>15</v>
      </c>
      <c r="C189" s="7">
        <f t="shared" si="9"/>
        <v>169</v>
      </c>
      <c r="D189" s="8">
        <v>5.4800000000000001E-2</v>
      </c>
      <c r="E189" s="9">
        <f>I188*Table42[[#This Row],[Oprocentowanie]]/12</f>
        <v>307.47992570743708</v>
      </c>
      <c r="F189" s="9">
        <f>Table42[[#This Row],[Cała rata]]-Table42[[#This Row],[Odsetki normalne]]</f>
        <v>1230.8468674443959</v>
      </c>
      <c r="G189" s="20">
        <f t="shared" si="8"/>
        <v>1538.326793151833</v>
      </c>
      <c r="H189" s="9"/>
      <c r="I189" s="9">
        <f>IF(I188-F189&gt;0.001,I188-F189-Table42[[#This Row],[Ile nadpłacamy przy tej racie?]],0)</f>
        <v>66100.523725425024</v>
      </c>
      <c r="K189" s="9">
        <f>IF(Table42[[#This Row],[Rok]]&lt;9,Table42[[#This Row],[Odsetki normalne]]*50%,Table42[[#This Row],[Odsetki normalne]])</f>
        <v>307.47992570743708</v>
      </c>
    </row>
    <row r="190" spans="2:11" x14ac:dyDescent="0.25">
      <c r="B190" s="6">
        <f t="shared" si="7"/>
        <v>15</v>
      </c>
      <c r="C190" s="7">
        <f t="shared" si="9"/>
        <v>170</v>
      </c>
      <c r="D190" s="8">
        <v>5.4800000000000001E-2</v>
      </c>
      <c r="E190" s="9">
        <f>I189*Table42[[#This Row],[Oprocentowanie]]/12</f>
        <v>301.85905834610759</v>
      </c>
      <c r="F190" s="9">
        <f>Table42[[#This Row],[Cała rata]]-Table42[[#This Row],[Odsetki normalne]]</f>
        <v>1236.4677348057255</v>
      </c>
      <c r="G190" s="20">
        <f t="shared" si="8"/>
        <v>1538.326793151833</v>
      </c>
      <c r="H190" s="9"/>
      <c r="I190" s="9">
        <f>IF(I189-F190&gt;0.001,I189-F190-Table42[[#This Row],[Ile nadpłacamy przy tej racie?]],0)</f>
        <v>64864.055990619301</v>
      </c>
      <c r="K190" s="9">
        <f>IF(Table42[[#This Row],[Rok]]&lt;9,Table42[[#This Row],[Odsetki normalne]]*50%,Table42[[#This Row],[Odsetki normalne]])</f>
        <v>301.85905834610759</v>
      </c>
    </row>
    <row r="191" spans="2:11" x14ac:dyDescent="0.25">
      <c r="B191" s="6">
        <f t="shared" si="7"/>
        <v>15</v>
      </c>
      <c r="C191" s="7">
        <f t="shared" si="9"/>
        <v>171</v>
      </c>
      <c r="D191" s="8">
        <v>5.4800000000000001E-2</v>
      </c>
      <c r="E191" s="9">
        <f>I190*Table42[[#This Row],[Oprocentowanie]]/12</f>
        <v>296.2125223571615</v>
      </c>
      <c r="F191" s="9">
        <f>Table42[[#This Row],[Cała rata]]-Table42[[#This Row],[Odsetki normalne]]</f>
        <v>1242.1142707946715</v>
      </c>
      <c r="G191" s="20">
        <f t="shared" si="8"/>
        <v>1538.326793151833</v>
      </c>
      <c r="H191" s="9"/>
      <c r="I191" s="9">
        <f>IF(I190-F191&gt;0.001,I190-F191-Table42[[#This Row],[Ile nadpłacamy przy tej racie?]],0)</f>
        <v>63621.94171982463</v>
      </c>
      <c r="K191" s="9">
        <f>IF(Table42[[#This Row],[Rok]]&lt;9,Table42[[#This Row],[Odsetki normalne]]*50%,Table42[[#This Row],[Odsetki normalne]])</f>
        <v>296.2125223571615</v>
      </c>
    </row>
    <row r="192" spans="2:11" x14ac:dyDescent="0.25">
      <c r="B192" s="6">
        <f t="shared" si="7"/>
        <v>15</v>
      </c>
      <c r="C192" s="7">
        <f t="shared" si="9"/>
        <v>172</v>
      </c>
      <c r="D192" s="8">
        <v>5.4800000000000001E-2</v>
      </c>
      <c r="E192" s="9">
        <f>I191*Table42[[#This Row],[Oprocentowanie]]/12</f>
        <v>290.54020052053249</v>
      </c>
      <c r="F192" s="9">
        <f>Table42[[#This Row],[Cała rata]]-Table42[[#This Row],[Odsetki normalne]]</f>
        <v>1247.7865926313007</v>
      </c>
      <c r="G192" s="20">
        <f t="shared" si="8"/>
        <v>1538.326793151833</v>
      </c>
      <c r="H192" s="9"/>
      <c r="I192" s="9">
        <f>IF(I191-F192&gt;0.001,I191-F192-Table42[[#This Row],[Ile nadpłacamy przy tej racie?]],0)</f>
        <v>62374.155127193328</v>
      </c>
      <c r="K192" s="9">
        <f>IF(Table42[[#This Row],[Rok]]&lt;9,Table42[[#This Row],[Odsetki normalne]]*50%,Table42[[#This Row],[Odsetki normalne]])</f>
        <v>290.54020052053249</v>
      </c>
    </row>
    <row r="193" spans="2:11" x14ac:dyDescent="0.25">
      <c r="B193" s="6">
        <f t="shared" si="7"/>
        <v>15</v>
      </c>
      <c r="C193" s="7">
        <f t="shared" si="9"/>
        <v>173</v>
      </c>
      <c r="D193" s="8">
        <v>5.4800000000000001E-2</v>
      </c>
      <c r="E193" s="9">
        <f>I192*Table42[[#This Row],[Oprocentowanie]]/12</f>
        <v>284.84197508084952</v>
      </c>
      <c r="F193" s="9">
        <f>Table42[[#This Row],[Cała rata]]-Table42[[#This Row],[Odsetki normalne]]</f>
        <v>1253.4848180709835</v>
      </c>
      <c r="G193" s="20">
        <f t="shared" si="8"/>
        <v>1538.326793151833</v>
      </c>
      <c r="H193" s="9"/>
      <c r="I193" s="9">
        <f>IF(I192-F193&gt;0.001,I192-F193-Table42[[#This Row],[Ile nadpłacamy przy tej racie?]],0)</f>
        <v>61120.670309122346</v>
      </c>
      <c r="K193" s="9">
        <f>IF(Table42[[#This Row],[Rok]]&lt;9,Table42[[#This Row],[Odsetki normalne]]*50%,Table42[[#This Row],[Odsetki normalne]])</f>
        <v>284.84197508084952</v>
      </c>
    </row>
    <row r="194" spans="2:11" x14ac:dyDescent="0.25">
      <c r="B194" s="6">
        <f t="shared" si="7"/>
        <v>15</v>
      </c>
      <c r="C194" s="7">
        <f t="shared" si="9"/>
        <v>174</v>
      </c>
      <c r="D194" s="8">
        <v>5.4800000000000001E-2</v>
      </c>
      <c r="E194" s="9">
        <f>I193*Table42[[#This Row],[Oprocentowanie]]/12</f>
        <v>279.11772774499207</v>
      </c>
      <c r="F194" s="9">
        <f>Table42[[#This Row],[Cała rata]]-Table42[[#This Row],[Odsetki normalne]]</f>
        <v>1259.2090654068411</v>
      </c>
      <c r="G194" s="20">
        <f t="shared" si="8"/>
        <v>1538.326793151833</v>
      </c>
      <c r="H194" s="9"/>
      <c r="I194" s="9">
        <f>IF(I193-F194&gt;0.001,I193-F194-Table42[[#This Row],[Ile nadpłacamy przy tej racie?]],0)</f>
        <v>59861.461243715508</v>
      </c>
      <c r="K194" s="9">
        <f>IF(Table42[[#This Row],[Rok]]&lt;9,Table42[[#This Row],[Odsetki normalne]]*50%,Table42[[#This Row],[Odsetki normalne]])</f>
        <v>279.11772774499207</v>
      </c>
    </row>
    <row r="195" spans="2:11" x14ac:dyDescent="0.25">
      <c r="B195" s="6">
        <f t="shared" si="7"/>
        <v>15</v>
      </c>
      <c r="C195" s="7">
        <f t="shared" si="9"/>
        <v>175</v>
      </c>
      <c r="D195" s="8">
        <v>5.4800000000000001E-2</v>
      </c>
      <c r="E195" s="9">
        <f>I194*Table42[[#This Row],[Oprocentowanie]]/12</f>
        <v>273.3673396796342</v>
      </c>
      <c r="F195" s="9">
        <f>Table42[[#This Row],[Cała rata]]-Table42[[#This Row],[Odsetki normalne]]</f>
        <v>1264.9594534721989</v>
      </c>
      <c r="G195" s="20">
        <f t="shared" si="8"/>
        <v>1538.326793151833</v>
      </c>
      <c r="H195" s="9"/>
      <c r="I195" s="9">
        <f>IF(I194-F195&gt;0.001,I194-F195-Table42[[#This Row],[Ile nadpłacamy przy tej racie?]],0)</f>
        <v>58596.50179024331</v>
      </c>
      <c r="K195" s="9">
        <f>IF(Table42[[#This Row],[Rok]]&lt;9,Table42[[#This Row],[Odsetki normalne]]*50%,Table42[[#This Row],[Odsetki normalne]])</f>
        <v>273.3673396796342</v>
      </c>
    </row>
    <row r="196" spans="2:11" x14ac:dyDescent="0.25">
      <c r="B196" s="6">
        <f t="shared" si="7"/>
        <v>15</v>
      </c>
      <c r="C196" s="7">
        <f t="shared" si="9"/>
        <v>176</v>
      </c>
      <c r="D196" s="8">
        <v>5.4800000000000001E-2</v>
      </c>
      <c r="E196" s="9">
        <f>I195*Table42[[#This Row],[Oprocentowanie]]/12</f>
        <v>267.59069150877781</v>
      </c>
      <c r="F196" s="9">
        <f>Table42[[#This Row],[Cała rata]]-Table42[[#This Row],[Odsetki normalne]]</f>
        <v>1270.7361016430552</v>
      </c>
      <c r="G196" s="20">
        <f t="shared" si="8"/>
        <v>1538.326793151833</v>
      </c>
      <c r="H196" s="9"/>
      <c r="I196" s="9">
        <f>IF(I195-F196&gt;0.001,I195-F196-Table42[[#This Row],[Ile nadpłacamy przy tej racie?]],0)</f>
        <v>57325.765688600251</v>
      </c>
      <c r="K196" s="9">
        <f>IF(Table42[[#This Row],[Rok]]&lt;9,Table42[[#This Row],[Odsetki normalne]]*50%,Table42[[#This Row],[Odsetki normalne]])</f>
        <v>267.59069150877781</v>
      </c>
    </row>
    <row r="197" spans="2:11" x14ac:dyDescent="0.25">
      <c r="B197" s="6">
        <f t="shared" si="7"/>
        <v>15</v>
      </c>
      <c r="C197" s="7">
        <f t="shared" si="9"/>
        <v>177</v>
      </c>
      <c r="D197" s="8">
        <v>5.4800000000000001E-2</v>
      </c>
      <c r="E197" s="9">
        <f>I196*Table42[[#This Row],[Oprocentowanie]]/12</f>
        <v>261.78766331127446</v>
      </c>
      <c r="F197" s="9">
        <f>Table42[[#This Row],[Cała rata]]-Table42[[#This Row],[Odsetki normalne]]</f>
        <v>1276.5391298405586</v>
      </c>
      <c r="G197" s="20">
        <f t="shared" si="8"/>
        <v>1538.326793151833</v>
      </c>
      <c r="H197" s="9"/>
      <c r="I197" s="9">
        <f>IF(I196-F197&gt;0.001,I196-F197-Table42[[#This Row],[Ile nadpłacamy przy tej racie?]],0)</f>
        <v>56049.226558759692</v>
      </c>
      <c r="K197" s="9">
        <f>IF(Table42[[#This Row],[Rok]]&lt;9,Table42[[#This Row],[Odsetki normalne]]*50%,Table42[[#This Row],[Odsetki normalne]])</f>
        <v>261.78766331127446</v>
      </c>
    </row>
    <row r="198" spans="2:11" x14ac:dyDescent="0.25">
      <c r="B198" s="6">
        <f t="shared" si="7"/>
        <v>15</v>
      </c>
      <c r="C198" s="7">
        <f t="shared" si="9"/>
        <v>178</v>
      </c>
      <c r="D198" s="8">
        <v>5.4800000000000001E-2</v>
      </c>
      <c r="E198" s="9">
        <f>I197*Table42[[#This Row],[Oprocentowanie]]/12</f>
        <v>255.95813461833595</v>
      </c>
      <c r="F198" s="9">
        <f>Table42[[#This Row],[Cała rata]]-Table42[[#This Row],[Odsetki normalne]]</f>
        <v>1282.3686585334972</v>
      </c>
      <c r="G198" s="20">
        <f t="shared" si="8"/>
        <v>1538.326793151833</v>
      </c>
      <c r="H198" s="9"/>
      <c r="I198" s="9">
        <f>IF(I197-F198&gt;0.001,I197-F198-Table42[[#This Row],[Ile nadpłacamy przy tej racie?]],0)</f>
        <v>54766.857900226198</v>
      </c>
      <c r="K198" s="9">
        <f>IF(Table42[[#This Row],[Rok]]&lt;9,Table42[[#This Row],[Odsetki normalne]]*50%,Table42[[#This Row],[Odsetki normalne]])</f>
        <v>255.95813461833595</v>
      </c>
    </row>
    <row r="199" spans="2:11" x14ac:dyDescent="0.25">
      <c r="B199" s="6">
        <f t="shared" si="7"/>
        <v>15</v>
      </c>
      <c r="C199" s="7">
        <f t="shared" si="9"/>
        <v>179</v>
      </c>
      <c r="D199" s="8">
        <v>5.4800000000000001E-2</v>
      </c>
      <c r="E199" s="9">
        <f>I198*Table42[[#This Row],[Oprocentowanie]]/12</f>
        <v>250.10198441103296</v>
      </c>
      <c r="F199" s="9">
        <f>Table42[[#This Row],[Cała rata]]-Table42[[#This Row],[Odsetki normalne]]</f>
        <v>1288.2248087408002</v>
      </c>
      <c r="G199" s="20">
        <f t="shared" si="8"/>
        <v>1538.326793151833</v>
      </c>
      <c r="H199" s="9"/>
      <c r="I199" s="9">
        <f>IF(I198-F199&gt;0.001,I198-F199-Table42[[#This Row],[Ile nadpłacamy przy tej racie?]],0)</f>
        <v>53478.633091485397</v>
      </c>
      <c r="K199" s="9">
        <f>IF(Table42[[#This Row],[Rok]]&lt;9,Table42[[#This Row],[Odsetki normalne]]*50%,Table42[[#This Row],[Odsetki normalne]])</f>
        <v>250.10198441103296</v>
      </c>
    </row>
    <row r="200" spans="2:11" x14ac:dyDescent="0.25">
      <c r="B200" s="6">
        <f t="shared" si="7"/>
        <v>15</v>
      </c>
      <c r="C200" s="7">
        <f t="shared" si="9"/>
        <v>180</v>
      </c>
      <c r="D200" s="8">
        <v>5.4800000000000001E-2</v>
      </c>
      <c r="E200" s="9">
        <f>I199*Table42[[#This Row],[Oprocentowanie]]/12</f>
        <v>244.21909111778334</v>
      </c>
      <c r="F200" s="9">
        <f>Table42[[#This Row],[Cała rata]]-Table42[[#This Row],[Odsetki normalne]]</f>
        <v>1294.1077020340497</v>
      </c>
      <c r="G200" s="20">
        <f t="shared" si="8"/>
        <v>1538.326793151833</v>
      </c>
      <c r="H200" s="9"/>
      <c r="I200" s="9">
        <f>IF(I199-F200&gt;0.001,I199-F200-Table42[[#This Row],[Ile nadpłacamy przy tej racie?]],0)</f>
        <v>52184.525389451344</v>
      </c>
      <c r="K200" s="9">
        <f>IF(Table42[[#This Row],[Rok]]&lt;9,Table42[[#This Row],[Odsetki normalne]]*50%,Table42[[#This Row],[Odsetki normalne]])</f>
        <v>244.21909111778334</v>
      </c>
    </row>
    <row r="201" spans="2:11" x14ac:dyDescent="0.25">
      <c r="B201" s="1">
        <f t="shared" si="7"/>
        <v>16</v>
      </c>
      <c r="C201" s="4">
        <f t="shared" si="9"/>
        <v>181</v>
      </c>
      <c r="D201" s="5">
        <v>5.4800000000000001E-2</v>
      </c>
      <c r="E201" s="2">
        <f>I200*Table42[[#This Row],[Oprocentowanie]]/12</f>
        <v>238.30933261182781</v>
      </c>
      <c r="F201" s="2">
        <f>Table42[[#This Row],[Cała rata]]-Table42[[#This Row],[Odsetki normalne]]</f>
        <v>1300.0174605400052</v>
      </c>
      <c r="G201" s="20">
        <f t="shared" si="8"/>
        <v>1538.326793151833</v>
      </c>
      <c r="H201" s="2"/>
      <c r="I201" s="11">
        <f>IF(I200-F201&gt;0.001,I200-F201-Table42[[#This Row],[Ile nadpłacamy przy tej racie?]],0)</f>
        <v>50884.507928911342</v>
      </c>
      <c r="K201" s="2">
        <f>IF(Table42[[#This Row],[Rok]]&lt;9,Table42[[#This Row],[Odsetki normalne]]*50%,Table42[[#This Row],[Odsetki normalne]])</f>
        <v>238.30933261182781</v>
      </c>
    </row>
    <row r="202" spans="2:11" x14ac:dyDescent="0.25">
      <c r="B202" s="1">
        <f t="shared" si="7"/>
        <v>16</v>
      </c>
      <c r="C202" s="4">
        <f t="shared" si="9"/>
        <v>182</v>
      </c>
      <c r="D202" s="5">
        <v>5.4800000000000001E-2</v>
      </c>
      <c r="E202" s="2">
        <f>I201*Table42[[#This Row],[Oprocentowanie]]/12</f>
        <v>232.37258620869514</v>
      </c>
      <c r="F202" s="2">
        <f>Table42[[#This Row],[Cała rata]]-Table42[[#This Row],[Odsetki normalne]]</f>
        <v>1305.9542069431379</v>
      </c>
      <c r="G202" s="20">
        <f t="shared" si="8"/>
        <v>1538.326793151833</v>
      </c>
      <c r="H202" s="2"/>
      <c r="I202" s="11">
        <f>IF(I201-F202&gt;0.001,I201-F202-Table42[[#This Row],[Ile nadpłacamy przy tej racie?]],0)</f>
        <v>49578.553721968201</v>
      </c>
      <c r="K202" s="2">
        <f>IF(Table42[[#This Row],[Rok]]&lt;9,Table42[[#This Row],[Odsetki normalne]]*50%,Table42[[#This Row],[Odsetki normalne]])</f>
        <v>232.37258620869514</v>
      </c>
    </row>
    <row r="203" spans="2:11" x14ac:dyDescent="0.25">
      <c r="B203" s="1">
        <f t="shared" si="7"/>
        <v>16</v>
      </c>
      <c r="C203" s="4">
        <f t="shared" si="9"/>
        <v>183</v>
      </c>
      <c r="D203" s="5">
        <v>5.4800000000000001E-2</v>
      </c>
      <c r="E203" s="2">
        <f>I202*Table42[[#This Row],[Oprocentowanie]]/12</f>
        <v>226.40872866365478</v>
      </c>
      <c r="F203" s="2">
        <f>Table42[[#This Row],[Cała rata]]-Table42[[#This Row],[Odsetki normalne]]</f>
        <v>1311.9180644881783</v>
      </c>
      <c r="G203" s="20">
        <f t="shared" si="8"/>
        <v>1538.326793151833</v>
      </c>
      <c r="H203" s="2"/>
      <c r="I203" s="11">
        <f>IF(I202-F203&gt;0.001,I202-F203-Table42[[#This Row],[Ile nadpłacamy przy tej racie?]],0)</f>
        <v>48266.635657480023</v>
      </c>
      <c r="K203" s="2">
        <f>IF(Table42[[#This Row],[Rok]]&lt;9,Table42[[#This Row],[Odsetki normalne]]*50%,Table42[[#This Row],[Odsetki normalne]])</f>
        <v>226.40872866365478</v>
      </c>
    </row>
    <row r="204" spans="2:11" x14ac:dyDescent="0.25">
      <c r="B204" s="1">
        <f t="shared" si="7"/>
        <v>16</v>
      </c>
      <c r="C204" s="4">
        <f t="shared" si="9"/>
        <v>184</v>
      </c>
      <c r="D204" s="5">
        <v>5.4800000000000001E-2</v>
      </c>
      <c r="E204" s="2">
        <f>I203*Table42[[#This Row],[Oprocentowanie]]/12</f>
        <v>220.41763616915878</v>
      </c>
      <c r="F204" s="2">
        <f>Table42[[#This Row],[Cała rata]]-Table42[[#This Row],[Odsetki normalne]]</f>
        <v>1317.9091569826742</v>
      </c>
      <c r="G204" s="20">
        <f t="shared" si="8"/>
        <v>1538.326793151833</v>
      </c>
      <c r="H204" s="2"/>
      <c r="I204" s="11">
        <f>IF(I203-F204&gt;0.001,I203-F204-Table42[[#This Row],[Ile nadpłacamy przy tej racie?]],0)</f>
        <v>46948.726500497345</v>
      </c>
      <c r="K204" s="2">
        <f>IF(Table42[[#This Row],[Rok]]&lt;9,Table42[[#This Row],[Odsetki normalne]]*50%,Table42[[#This Row],[Odsetki normalne]])</f>
        <v>220.41763616915878</v>
      </c>
    </row>
    <row r="205" spans="2:11" x14ac:dyDescent="0.25">
      <c r="B205" s="1">
        <f t="shared" si="7"/>
        <v>16</v>
      </c>
      <c r="C205" s="4">
        <f t="shared" si="9"/>
        <v>185</v>
      </c>
      <c r="D205" s="5">
        <v>5.4800000000000001E-2</v>
      </c>
      <c r="E205" s="2">
        <f>I204*Table42[[#This Row],[Oprocentowanie]]/12</f>
        <v>214.39918435227119</v>
      </c>
      <c r="F205" s="2">
        <f>Table42[[#This Row],[Cała rata]]-Table42[[#This Row],[Odsetki normalne]]</f>
        <v>1323.9276087995618</v>
      </c>
      <c r="G205" s="20">
        <f t="shared" si="8"/>
        <v>1538.326793151833</v>
      </c>
      <c r="H205" s="2"/>
      <c r="I205" s="11">
        <f>IF(I204-F205&gt;0.001,I204-F205-Table42[[#This Row],[Ile nadpłacamy przy tej racie?]],0)</f>
        <v>45624.798891697785</v>
      </c>
      <c r="K205" s="2">
        <f>IF(Table42[[#This Row],[Rok]]&lt;9,Table42[[#This Row],[Odsetki normalne]]*50%,Table42[[#This Row],[Odsetki normalne]])</f>
        <v>214.39918435227119</v>
      </c>
    </row>
    <row r="206" spans="2:11" x14ac:dyDescent="0.25">
      <c r="B206" s="1">
        <f t="shared" si="7"/>
        <v>16</v>
      </c>
      <c r="C206" s="4">
        <f t="shared" si="9"/>
        <v>186</v>
      </c>
      <c r="D206" s="5">
        <v>5.4800000000000001E-2</v>
      </c>
      <c r="E206" s="2">
        <f>I205*Table42[[#This Row],[Oprocentowanie]]/12</f>
        <v>208.35324827208657</v>
      </c>
      <c r="F206" s="2">
        <f>Table42[[#This Row],[Cała rata]]-Table42[[#This Row],[Odsetki normalne]]</f>
        <v>1329.9735448797464</v>
      </c>
      <c r="G206" s="20">
        <f t="shared" si="8"/>
        <v>1538.326793151833</v>
      </c>
      <c r="H206" s="2"/>
      <c r="I206" s="11">
        <f>IF(I205-F206&gt;0.001,I205-F206-Table42[[#This Row],[Ile nadpłacamy przy tej racie?]],0)</f>
        <v>44294.825346818041</v>
      </c>
      <c r="K206" s="2">
        <f>IF(Table42[[#This Row],[Rok]]&lt;9,Table42[[#This Row],[Odsetki normalne]]*50%,Table42[[#This Row],[Odsetki normalne]])</f>
        <v>208.35324827208657</v>
      </c>
    </row>
    <row r="207" spans="2:11" x14ac:dyDescent="0.25">
      <c r="B207" s="1">
        <f t="shared" si="7"/>
        <v>16</v>
      </c>
      <c r="C207" s="4">
        <f t="shared" si="9"/>
        <v>187</v>
      </c>
      <c r="D207" s="5">
        <v>5.4800000000000001E-2</v>
      </c>
      <c r="E207" s="2">
        <f>I206*Table42[[#This Row],[Oprocentowanie]]/12</f>
        <v>202.27970241713572</v>
      </c>
      <c r="F207" s="2">
        <f>Table42[[#This Row],[Cała rata]]-Table42[[#This Row],[Odsetki normalne]]</f>
        <v>1336.0470907346973</v>
      </c>
      <c r="G207" s="20">
        <f t="shared" si="8"/>
        <v>1538.326793151833</v>
      </c>
      <c r="H207" s="2"/>
      <c r="I207" s="11">
        <f>IF(I206-F207&gt;0.001,I206-F207-Table42[[#This Row],[Ile nadpłacamy przy tej racie?]],0)</f>
        <v>42958.778256083344</v>
      </c>
      <c r="K207" s="2">
        <f>IF(Table42[[#This Row],[Rok]]&lt;9,Table42[[#This Row],[Odsetki normalne]]*50%,Table42[[#This Row],[Odsetki normalne]])</f>
        <v>202.27970241713572</v>
      </c>
    </row>
    <row r="208" spans="2:11" x14ac:dyDescent="0.25">
      <c r="B208" s="1">
        <f t="shared" si="7"/>
        <v>16</v>
      </c>
      <c r="C208" s="4">
        <f t="shared" si="9"/>
        <v>188</v>
      </c>
      <c r="D208" s="5">
        <v>5.4800000000000001E-2</v>
      </c>
      <c r="E208" s="2">
        <f>I207*Table42[[#This Row],[Oprocentowanie]]/12</f>
        <v>196.17842070278061</v>
      </c>
      <c r="F208" s="2">
        <f>Table42[[#This Row],[Cała rata]]-Table42[[#This Row],[Odsetki normalne]]</f>
        <v>1342.1483724490524</v>
      </c>
      <c r="G208" s="20">
        <f t="shared" si="8"/>
        <v>1538.326793151833</v>
      </c>
      <c r="H208" s="2"/>
      <c r="I208" s="11">
        <f>IF(I207-F208&gt;0.001,I207-F208-Table42[[#This Row],[Ile nadpłacamy przy tej racie?]],0)</f>
        <v>41616.62988363429</v>
      </c>
      <c r="K208" s="2">
        <f>IF(Table42[[#This Row],[Rok]]&lt;9,Table42[[#This Row],[Odsetki normalne]]*50%,Table42[[#This Row],[Odsetki normalne]])</f>
        <v>196.17842070278061</v>
      </c>
    </row>
    <row r="209" spans="2:11" x14ac:dyDescent="0.25">
      <c r="B209" s="1">
        <f t="shared" si="7"/>
        <v>16</v>
      </c>
      <c r="C209" s="4">
        <f t="shared" si="9"/>
        <v>189</v>
      </c>
      <c r="D209" s="5">
        <v>5.4800000000000001E-2</v>
      </c>
      <c r="E209" s="2">
        <f>I208*Table42[[#This Row],[Oprocentowanie]]/12</f>
        <v>190.04927646859662</v>
      </c>
      <c r="F209" s="2">
        <f>Table42[[#This Row],[Cała rata]]-Table42[[#This Row],[Odsetki normalne]]</f>
        <v>1348.2775166832364</v>
      </c>
      <c r="G209" s="20">
        <f t="shared" si="8"/>
        <v>1538.326793151833</v>
      </c>
      <c r="H209" s="2"/>
      <c r="I209" s="11">
        <f>IF(I208-F209&gt;0.001,I208-F209-Table42[[#This Row],[Ile nadpłacamy przy tej racie?]],0)</f>
        <v>40268.352366951054</v>
      </c>
      <c r="K209" s="2">
        <f>IF(Table42[[#This Row],[Rok]]&lt;9,Table42[[#This Row],[Odsetki normalne]]*50%,Table42[[#This Row],[Odsetki normalne]])</f>
        <v>190.04927646859662</v>
      </c>
    </row>
    <row r="210" spans="2:11" x14ac:dyDescent="0.25">
      <c r="B210" s="1">
        <f t="shared" si="7"/>
        <v>16</v>
      </c>
      <c r="C210" s="4">
        <f t="shared" si="9"/>
        <v>190</v>
      </c>
      <c r="D210" s="5">
        <v>5.4800000000000001E-2</v>
      </c>
      <c r="E210" s="2">
        <f>I209*Table42[[#This Row],[Oprocentowanie]]/12</f>
        <v>183.89214247574316</v>
      </c>
      <c r="F210" s="2">
        <f>Table42[[#This Row],[Cała rata]]-Table42[[#This Row],[Odsetki normalne]]</f>
        <v>1354.4346506760899</v>
      </c>
      <c r="G210" s="20">
        <f t="shared" si="8"/>
        <v>1538.326793151833</v>
      </c>
      <c r="H210" s="2"/>
      <c r="I210" s="11">
        <f>IF(I209-F210&gt;0.001,I209-F210-Table42[[#This Row],[Ile nadpłacamy przy tej racie?]],0)</f>
        <v>38913.917716274962</v>
      </c>
      <c r="K210" s="2">
        <f>IF(Table42[[#This Row],[Rok]]&lt;9,Table42[[#This Row],[Odsetki normalne]]*50%,Table42[[#This Row],[Odsetki normalne]])</f>
        <v>183.89214247574316</v>
      </c>
    </row>
    <row r="211" spans="2:11" x14ac:dyDescent="0.25">
      <c r="B211" s="1">
        <f t="shared" si="7"/>
        <v>16</v>
      </c>
      <c r="C211" s="4">
        <f t="shared" si="9"/>
        <v>191</v>
      </c>
      <c r="D211" s="5">
        <v>5.4800000000000001E-2</v>
      </c>
      <c r="E211" s="2">
        <f>I210*Table42[[#This Row],[Oprocentowanie]]/12</f>
        <v>177.70689090432234</v>
      </c>
      <c r="F211" s="2">
        <f>Table42[[#This Row],[Cała rata]]-Table42[[#This Row],[Odsetki normalne]]</f>
        <v>1360.6199022475107</v>
      </c>
      <c r="G211" s="20">
        <f t="shared" si="8"/>
        <v>1538.326793151833</v>
      </c>
      <c r="H211" s="2"/>
      <c r="I211" s="11">
        <f>IF(I210-F211&gt;0.001,I210-F211-Table42[[#This Row],[Ile nadpłacamy przy tej racie?]],0)</f>
        <v>37553.29781402745</v>
      </c>
      <c r="K211" s="2">
        <f>IF(Table42[[#This Row],[Rok]]&lt;9,Table42[[#This Row],[Odsetki normalne]]*50%,Table42[[#This Row],[Odsetki normalne]])</f>
        <v>177.70689090432234</v>
      </c>
    </row>
    <row r="212" spans="2:11" x14ac:dyDescent="0.25">
      <c r="B212" s="1">
        <f t="shared" si="7"/>
        <v>16</v>
      </c>
      <c r="C212" s="4">
        <f t="shared" si="9"/>
        <v>192</v>
      </c>
      <c r="D212" s="5">
        <v>5.4800000000000001E-2</v>
      </c>
      <c r="E212" s="2">
        <f>I211*Table42[[#This Row],[Oprocentowanie]]/12</f>
        <v>171.49339335072534</v>
      </c>
      <c r="F212" s="2">
        <f>Table42[[#This Row],[Cała rata]]-Table42[[#This Row],[Odsetki normalne]]</f>
        <v>1366.8333998011076</v>
      </c>
      <c r="G212" s="20">
        <f t="shared" si="8"/>
        <v>1538.326793151833</v>
      </c>
      <c r="H212" s="2"/>
      <c r="I212" s="11">
        <f>IF(I211-F212&gt;0.001,I211-F212-Table42[[#This Row],[Ile nadpłacamy przy tej racie?]],0)</f>
        <v>36186.464414226342</v>
      </c>
      <c r="K212" s="2">
        <f>IF(Table42[[#This Row],[Rok]]&lt;9,Table42[[#This Row],[Odsetki normalne]]*50%,Table42[[#This Row],[Odsetki normalne]])</f>
        <v>171.49339335072534</v>
      </c>
    </row>
    <row r="213" spans="2:11" x14ac:dyDescent="0.25">
      <c r="B213" s="6">
        <f t="shared" si="7"/>
        <v>17</v>
      </c>
      <c r="C213" s="7">
        <f t="shared" si="9"/>
        <v>193</v>
      </c>
      <c r="D213" s="8">
        <v>5.4800000000000001E-2</v>
      </c>
      <c r="E213" s="9">
        <f>I212*Table42[[#This Row],[Oprocentowanie]]/12</f>
        <v>165.25152082496697</v>
      </c>
      <c r="F213" s="9">
        <f>Table42[[#This Row],[Cała rata]]-Table42[[#This Row],[Odsetki normalne]]</f>
        <v>1373.0752723268661</v>
      </c>
      <c r="G213" s="20">
        <f t="shared" si="8"/>
        <v>1538.326793151833</v>
      </c>
      <c r="H213" s="9"/>
      <c r="I213" s="9">
        <f>IF(I212-F213&gt;0.001,I212-F213-Table42[[#This Row],[Ile nadpłacamy przy tej racie?]],0)</f>
        <v>34813.389141899475</v>
      </c>
      <c r="K213" s="9">
        <f>IF(Table42[[#This Row],[Rok]]&lt;9,Table42[[#This Row],[Odsetki normalne]]*50%,Table42[[#This Row],[Odsetki normalne]])</f>
        <v>165.25152082496697</v>
      </c>
    </row>
    <row r="214" spans="2:11" x14ac:dyDescent="0.25">
      <c r="B214" s="6">
        <f t="shared" ref="B214:B277" si="10">ROUNDUP(C214/12,0)</f>
        <v>17</v>
      </c>
      <c r="C214" s="7">
        <f t="shared" si="9"/>
        <v>194</v>
      </c>
      <c r="D214" s="8">
        <v>5.4800000000000001E-2</v>
      </c>
      <c r="E214" s="9">
        <f>I213*Table42[[#This Row],[Oprocentowanie]]/12</f>
        <v>158.98114374800761</v>
      </c>
      <c r="F214" s="9">
        <f>Table42[[#This Row],[Cała rata]]-Table42[[#This Row],[Odsetki normalne]]</f>
        <v>1379.3456494038255</v>
      </c>
      <c r="G214" s="20">
        <f t="shared" ref="G214:G277" si="11">IF(I213&gt;0.001,-$C$12,0)</f>
        <v>1538.326793151833</v>
      </c>
      <c r="H214" s="9"/>
      <c r="I214" s="9">
        <f>IF(I213-F214&gt;0.001,I213-F214-Table42[[#This Row],[Ile nadpłacamy przy tej racie?]],0)</f>
        <v>33434.04349249565</v>
      </c>
      <c r="K214" s="9">
        <f>IF(Table42[[#This Row],[Rok]]&lt;9,Table42[[#This Row],[Odsetki normalne]]*50%,Table42[[#This Row],[Odsetki normalne]])</f>
        <v>158.98114374800761</v>
      </c>
    </row>
    <row r="215" spans="2:11" x14ac:dyDescent="0.25">
      <c r="B215" s="6">
        <f t="shared" si="10"/>
        <v>17</v>
      </c>
      <c r="C215" s="7">
        <f t="shared" ref="C215:C278" si="12">C214+1</f>
        <v>195</v>
      </c>
      <c r="D215" s="8">
        <v>5.4800000000000001E-2</v>
      </c>
      <c r="E215" s="9">
        <f>I214*Table42[[#This Row],[Oprocentowanie]]/12</f>
        <v>152.68213194906346</v>
      </c>
      <c r="F215" s="9">
        <f>Table42[[#This Row],[Cała rata]]-Table42[[#This Row],[Odsetki normalne]]</f>
        <v>1385.6446612027696</v>
      </c>
      <c r="G215" s="20">
        <f t="shared" si="11"/>
        <v>1538.326793151833</v>
      </c>
      <c r="H215" s="9"/>
      <c r="I215" s="9">
        <f>IF(I214-F215&gt;0.001,I214-F215-Table42[[#This Row],[Ile nadpłacamy przy tej racie?]],0)</f>
        <v>32048.398831292881</v>
      </c>
      <c r="K215" s="9">
        <f>IF(Table42[[#This Row],[Rok]]&lt;9,Table42[[#This Row],[Odsetki normalne]]*50%,Table42[[#This Row],[Odsetki normalne]])</f>
        <v>152.68213194906346</v>
      </c>
    </row>
    <row r="216" spans="2:11" x14ac:dyDescent="0.25">
      <c r="B216" s="6">
        <f t="shared" si="10"/>
        <v>17</v>
      </c>
      <c r="C216" s="7">
        <f t="shared" si="12"/>
        <v>196</v>
      </c>
      <c r="D216" s="8">
        <v>5.4800000000000001E-2</v>
      </c>
      <c r="E216" s="9">
        <f>I215*Table42[[#This Row],[Oprocentowanie]]/12</f>
        <v>146.35435466290417</v>
      </c>
      <c r="F216" s="9">
        <f>Table42[[#This Row],[Cała rata]]-Table42[[#This Row],[Odsetki normalne]]</f>
        <v>1391.9724384889289</v>
      </c>
      <c r="G216" s="20">
        <f t="shared" si="11"/>
        <v>1538.326793151833</v>
      </c>
      <c r="H216" s="9"/>
      <c r="I216" s="9">
        <f>IF(I215-F216&gt;0.001,I215-F216-Table42[[#This Row],[Ile nadpłacamy przy tej racie?]],0)</f>
        <v>30656.426392803951</v>
      </c>
      <c r="K216" s="9">
        <f>IF(Table42[[#This Row],[Rok]]&lt;9,Table42[[#This Row],[Odsetki normalne]]*50%,Table42[[#This Row],[Odsetki normalne]])</f>
        <v>146.35435466290417</v>
      </c>
    </row>
    <row r="217" spans="2:11" x14ac:dyDescent="0.25">
      <c r="B217" s="6">
        <f t="shared" si="10"/>
        <v>17</v>
      </c>
      <c r="C217" s="7">
        <f t="shared" si="12"/>
        <v>197</v>
      </c>
      <c r="D217" s="8">
        <v>5.4800000000000001E-2</v>
      </c>
      <c r="E217" s="9">
        <f>I216*Table42[[#This Row],[Oprocentowanie]]/12</f>
        <v>139.99768052713804</v>
      </c>
      <c r="F217" s="9">
        <f>Table42[[#This Row],[Cała rata]]-Table42[[#This Row],[Odsetki normalne]]</f>
        <v>1398.329112624695</v>
      </c>
      <c r="G217" s="20">
        <f t="shared" si="11"/>
        <v>1538.326793151833</v>
      </c>
      <c r="H217" s="9"/>
      <c r="I217" s="9">
        <f>IF(I216-F217&gt;0.001,I216-F217-Table42[[#This Row],[Ile nadpłacamy przy tej racie?]],0)</f>
        <v>29258.097280179256</v>
      </c>
      <c r="K217" s="9">
        <f>IF(Table42[[#This Row],[Rok]]&lt;9,Table42[[#This Row],[Odsetki normalne]]*50%,Table42[[#This Row],[Odsetki normalne]])</f>
        <v>139.99768052713804</v>
      </c>
    </row>
    <row r="218" spans="2:11" x14ac:dyDescent="0.25">
      <c r="B218" s="6">
        <f t="shared" si="10"/>
        <v>17</v>
      </c>
      <c r="C218" s="7">
        <f t="shared" si="12"/>
        <v>198</v>
      </c>
      <c r="D218" s="8">
        <v>5.4800000000000001E-2</v>
      </c>
      <c r="E218" s="9">
        <f>I217*Table42[[#This Row],[Oprocentowanie]]/12</f>
        <v>133.61197757948528</v>
      </c>
      <c r="F218" s="9">
        <f>Table42[[#This Row],[Cała rata]]-Table42[[#This Row],[Odsetki normalne]]</f>
        <v>1404.7148155723478</v>
      </c>
      <c r="G218" s="20">
        <f t="shared" si="11"/>
        <v>1538.326793151833</v>
      </c>
      <c r="H218" s="9"/>
      <c r="I218" s="9">
        <f>IF(I217-F218&gt;0.001,I217-F218-Table42[[#This Row],[Ile nadpłacamy przy tej racie?]],0)</f>
        <v>27853.382464606908</v>
      </c>
      <c r="K218" s="9">
        <f>IF(Table42[[#This Row],[Rok]]&lt;9,Table42[[#This Row],[Odsetki normalne]]*50%,Table42[[#This Row],[Odsetki normalne]])</f>
        <v>133.61197757948528</v>
      </c>
    </row>
    <row r="219" spans="2:11" x14ac:dyDescent="0.25">
      <c r="B219" s="6">
        <f t="shared" si="10"/>
        <v>17</v>
      </c>
      <c r="C219" s="7">
        <f t="shared" si="12"/>
        <v>199</v>
      </c>
      <c r="D219" s="8">
        <v>5.4800000000000001E-2</v>
      </c>
      <c r="E219" s="9">
        <f>I218*Table42[[#This Row],[Oprocentowanie]]/12</f>
        <v>127.19711325503822</v>
      </c>
      <c r="F219" s="9">
        <f>Table42[[#This Row],[Cała rata]]-Table42[[#This Row],[Odsetki normalne]]</f>
        <v>1411.1296798967949</v>
      </c>
      <c r="G219" s="20">
        <f t="shared" si="11"/>
        <v>1538.326793151833</v>
      </c>
      <c r="H219" s="9"/>
      <c r="I219" s="9">
        <f>IF(I218-F219&gt;0.001,I218-F219-Table42[[#This Row],[Ile nadpłacamy przy tej racie?]],0)</f>
        <v>26442.252784710112</v>
      </c>
      <c r="K219" s="9">
        <f>IF(Table42[[#This Row],[Rok]]&lt;9,Table42[[#This Row],[Odsetki normalne]]*50%,Table42[[#This Row],[Odsetki normalne]])</f>
        <v>127.19711325503822</v>
      </c>
    </row>
    <row r="220" spans="2:11" x14ac:dyDescent="0.25">
      <c r="B220" s="6">
        <f t="shared" si="10"/>
        <v>17</v>
      </c>
      <c r="C220" s="7">
        <f t="shared" si="12"/>
        <v>200</v>
      </c>
      <c r="D220" s="8">
        <v>5.4800000000000001E-2</v>
      </c>
      <c r="E220" s="9">
        <f>I219*Table42[[#This Row],[Oprocentowanie]]/12</f>
        <v>120.75295438350952</v>
      </c>
      <c r="F220" s="9">
        <f>Table42[[#This Row],[Cała rata]]-Table42[[#This Row],[Odsetki normalne]]</f>
        <v>1417.5738387683236</v>
      </c>
      <c r="G220" s="20">
        <f t="shared" si="11"/>
        <v>1538.326793151833</v>
      </c>
      <c r="H220" s="9"/>
      <c r="I220" s="9">
        <f>IF(I219-F220&gt;0.001,I219-F220-Table42[[#This Row],[Ile nadpłacamy przy tej racie?]],0)</f>
        <v>25024.678945941789</v>
      </c>
      <c r="K220" s="9">
        <f>IF(Table42[[#This Row],[Rok]]&lt;9,Table42[[#This Row],[Odsetki normalne]]*50%,Table42[[#This Row],[Odsetki normalne]])</f>
        <v>120.75295438350952</v>
      </c>
    </row>
    <row r="221" spans="2:11" x14ac:dyDescent="0.25">
      <c r="B221" s="6">
        <f t="shared" si="10"/>
        <v>17</v>
      </c>
      <c r="C221" s="7">
        <f t="shared" si="12"/>
        <v>201</v>
      </c>
      <c r="D221" s="8">
        <v>5.4800000000000001E-2</v>
      </c>
      <c r="E221" s="9">
        <f>I220*Table42[[#This Row],[Oprocentowanie]]/12</f>
        <v>114.2793671864675</v>
      </c>
      <c r="F221" s="9">
        <f>Table42[[#This Row],[Cała rata]]-Table42[[#This Row],[Odsetki normalne]]</f>
        <v>1424.0474259653656</v>
      </c>
      <c r="G221" s="20">
        <f t="shared" si="11"/>
        <v>1538.326793151833</v>
      </c>
      <c r="H221" s="9"/>
      <c r="I221" s="9">
        <f>IF(I220-F221&gt;0.001,I220-F221-Table42[[#This Row],[Ile nadpłacamy przy tej racie?]],0)</f>
        <v>23600.631519976421</v>
      </c>
      <c r="K221" s="9">
        <f>IF(Table42[[#This Row],[Rok]]&lt;9,Table42[[#This Row],[Odsetki normalne]]*50%,Table42[[#This Row],[Odsetki normalne]])</f>
        <v>114.2793671864675</v>
      </c>
    </row>
    <row r="222" spans="2:11" x14ac:dyDescent="0.25">
      <c r="B222" s="6">
        <f t="shared" si="10"/>
        <v>17</v>
      </c>
      <c r="C222" s="7">
        <f t="shared" si="12"/>
        <v>202</v>
      </c>
      <c r="D222" s="8">
        <v>5.4800000000000001E-2</v>
      </c>
      <c r="E222" s="9">
        <f>I221*Table42[[#This Row],[Oprocentowanie]]/12</f>
        <v>107.77621727455899</v>
      </c>
      <c r="F222" s="9">
        <f>Table42[[#This Row],[Cała rata]]-Table42[[#This Row],[Odsetki normalne]]</f>
        <v>1430.550575877274</v>
      </c>
      <c r="G222" s="20">
        <f t="shared" si="11"/>
        <v>1538.326793151833</v>
      </c>
      <c r="H222" s="9"/>
      <c r="I222" s="9">
        <f>IF(I221-F222&gt;0.001,I221-F222-Table42[[#This Row],[Ile nadpłacamy przy tej racie?]],0)</f>
        <v>22170.080944099147</v>
      </c>
      <c r="K222" s="9">
        <f>IF(Table42[[#This Row],[Rok]]&lt;9,Table42[[#This Row],[Odsetki normalne]]*50%,Table42[[#This Row],[Odsetki normalne]])</f>
        <v>107.77621727455899</v>
      </c>
    </row>
    <row r="223" spans="2:11" x14ac:dyDescent="0.25">
      <c r="B223" s="6">
        <f t="shared" si="10"/>
        <v>17</v>
      </c>
      <c r="C223" s="7">
        <f t="shared" si="12"/>
        <v>203</v>
      </c>
      <c r="D223" s="8">
        <v>5.4800000000000001E-2</v>
      </c>
      <c r="E223" s="9">
        <f>I222*Table42[[#This Row],[Oprocentowanie]]/12</f>
        <v>101.24336964471944</v>
      </c>
      <c r="F223" s="9">
        <f>Table42[[#This Row],[Cała rata]]-Table42[[#This Row],[Odsetki normalne]]</f>
        <v>1437.0834235071136</v>
      </c>
      <c r="G223" s="20">
        <f t="shared" si="11"/>
        <v>1538.326793151833</v>
      </c>
      <c r="H223" s="9"/>
      <c r="I223" s="9">
        <f>IF(I222-F223&gt;0.001,I222-F223-Table42[[#This Row],[Ile nadpłacamy przy tej racie?]],0)</f>
        <v>20732.997520592035</v>
      </c>
      <c r="K223" s="9">
        <f>IF(Table42[[#This Row],[Rok]]&lt;9,Table42[[#This Row],[Odsetki normalne]]*50%,Table42[[#This Row],[Odsetki normalne]])</f>
        <v>101.24336964471944</v>
      </c>
    </row>
    <row r="224" spans="2:11" x14ac:dyDescent="0.25">
      <c r="B224" s="6">
        <f t="shared" si="10"/>
        <v>17</v>
      </c>
      <c r="C224" s="7">
        <f t="shared" si="12"/>
        <v>204</v>
      </c>
      <c r="D224" s="8">
        <v>5.4800000000000001E-2</v>
      </c>
      <c r="E224" s="9">
        <f>I223*Table42[[#This Row],[Oprocentowanie]]/12</f>
        <v>94.680688677370298</v>
      </c>
      <c r="F224" s="9">
        <f>Table42[[#This Row],[Cała rata]]-Table42[[#This Row],[Odsetki normalne]]</f>
        <v>1443.6461044744628</v>
      </c>
      <c r="G224" s="20">
        <f t="shared" si="11"/>
        <v>1538.326793151833</v>
      </c>
      <c r="H224" s="9"/>
      <c r="I224" s="9">
        <f>IF(I223-F224&gt;0.001,I223-F224-Table42[[#This Row],[Ile nadpłacamy przy tej racie?]],0)</f>
        <v>19289.35141611757</v>
      </c>
      <c r="K224" s="9">
        <f>IF(Table42[[#This Row],[Rok]]&lt;9,Table42[[#This Row],[Odsetki normalne]]*50%,Table42[[#This Row],[Odsetki normalne]])</f>
        <v>94.680688677370298</v>
      </c>
    </row>
    <row r="225" spans="2:11" x14ac:dyDescent="0.25">
      <c r="B225" s="1">
        <f t="shared" si="10"/>
        <v>18</v>
      </c>
      <c r="C225" s="4">
        <f t="shared" si="12"/>
        <v>205</v>
      </c>
      <c r="D225" s="5">
        <v>5.4800000000000001E-2</v>
      </c>
      <c r="E225" s="2">
        <f>I224*Table42[[#This Row],[Oprocentowanie]]/12</f>
        <v>88.088038133603575</v>
      </c>
      <c r="F225" s="2">
        <f>Table42[[#This Row],[Cała rata]]-Table42[[#This Row],[Odsetki normalne]]</f>
        <v>1450.2387550182295</v>
      </c>
      <c r="G225" s="20">
        <f t="shared" si="11"/>
        <v>1538.326793151833</v>
      </c>
      <c r="H225" s="2"/>
      <c r="I225" s="11">
        <f>IF(I224-F225&gt;0.001,I224-F225-Table42[[#This Row],[Ile nadpłacamy przy tej racie?]],0)</f>
        <v>17839.112661099341</v>
      </c>
      <c r="K225" s="2">
        <f>IF(Table42[[#This Row],[Rok]]&lt;9,Table42[[#This Row],[Odsetki normalne]]*50%,Table42[[#This Row],[Odsetki normalne]])</f>
        <v>88.088038133603575</v>
      </c>
    </row>
    <row r="226" spans="2:11" x14ac:dyDescent="0.25">
      <c r="B226" s="1">
        <f t="shared" si="10"/>
        <v>18</v>
      </c>
      <c r="C226" s="4">
        <f t="shared" si="12"/>
        <v>206</v>
      </c>
      <c r="D226" s="5">
        <v>5.4800000000000001E-2</v>
      </c>
      <c r="E226" s="2">
        <f>I225*Table42[[#This Row],[Oprocentowanie]]/12</f>
        <v>81.465281152353654</v>
      </c>
      <c r="F226" s="2">
        <f>Table42[[#This Row],[Cała rata]]-Table42[[#This Row],[Odsetki normalne]]</f>
        <v>1456.8615119994795</v>
      </c>
      <c r="G226" s="20">
        <f t="shared" si="11"/>
        <v>1538.326793151833</v>
      </c>
      <c r="H226" s="2"/>
      <c r="I226" s="11">
        <f>IF(I225-F226&gt;0.001,I225-F226-Table42[[#This Row],[Ile nadpłacamy przy tej racie?]],0)</f>
        <v>16382.251149099862</v>
      </c>
      <c r="K226" s="2">
        <f>IF(Table42[[#This Row],[Rok]]&lt;9,Table42[[#This Row],[Odsetki normalne]]*50%,Table42[[#This Row],[Odsetki normalne]])</f>
        <v>81.465281152353654</v>
      </c>
    </row>
    <row r="227" spans="2:11" x14ac:dyDescent="0.25">
      <c r="B227" s="1">
        <f t="shared" si="10"/>
        <v>18</v>
      </c>
      <c r="C227" s="4">
        <f t="shared" si="12"/>
        <v>207</v>
      </c>
      <c r="D227" s="5">
        <v>5.4800000000000001E-2</v>
      </c>
      <c r="E227" s="2">
        <f>I226*Table42[[#This Row],[Oprocentowanie]]/12</f>
        <v>74.812280247556046</v>
      </c>
      <c r="F227" s="2">
        <f>Table42[[#This Row],[Cała rata]]-Table42[[#This Row],[Odsetki normalne]]</f>
        <v>1463.5145129042769</v>
      </c>
      <c r="G227" s="20">
        <f t="shared" si="11"/>
        <v>1538.326793151833</v>
      </c>
      <c r="H227" s="2"/>
      <c r="I227" s="11">
        <f>IF(I226-F227&gt;0.001,I226-F227-Table42[[#This Row],[Ile nadpłacamy przy tej racie?]],0)</f>
        <v>14918.736636195585</v>
      </c>
      <c r="K227" s="2">
        <f>IF(Table42[[#This Row],[Rok]]&lt;9,Table42[[#This Row],[Odsetki normalne]]*50%,Table42[[#This Row],[Odsetki normalne]])</f>
        <v>74.812280247556046</v>
      </c>
    </row>
    <row r="228" spans="2:11" x14ac:dyDescent="0.25">
      <c r="B228" s="1">
        <f t="shared" si="10"/>
        <v>18</v>
      </c>
      <c r="C228" s="4">
        <f t="shared" si="12"/>
        <v>208</v>
      </c>
      <c r="D228" s="5">
        <v>5.4800000000000001E-2</v>
      </c>
      <c r="E228" s="2">
        <f>I227*Table42[[#This Row],[Oprocentowanie]]/12</f>
        <v>68.128897305293165</v>
      </c>
      <c r="F228" s="2">
        <f>Table42[[#This Row],[Cała rata]]-Table42[[#This Row],[Odsetki normalne]]</f>
        <v>1470.19789584654</v>
      </c>
      <c r="G228" s="20">
        <f t="shared" si="11"/>
        <v>1538.326793151833</v>
      </c>
      <c r="H228" s="2"/>
      <c r="I228" s="11">
        <f>IF(I227-F228&gt;0.001,I227-F228-Table42[[#This Row],[Ile nadpłacamy przy tej racie?]],0)</f>
        <v>13448.538740349044</v>
      </c>
      <c r="K228" s="2">
        <f>IF(Table42[[#This Row],[Rok]]&lt;9,Table42[[#This Row],[Odsetki normalne]]*50%,Table42[[#This Row],[Odsetki normalne]])</f>
        <v>68.128897305293165</v>
      </c>
    </row>
    <row r="229" spans="2:11" x14ac:dyDescent="0.25">
      <c r="B229" s="1">
        <f t="shared" si="10"/>
        <v>18</v>
      </c>
      <c r="C229" s="4">
        <f t="shared" si="12"/>
        <v>209</v>
      </c>
      <c r="D229" s="5">
        <v>5.4800000000000001E-2</v>
      </c>
      <c r="E229" s="2">
        <f>I228*Table42[[#This Row],[Oprocentowanie]]/12</f>
        <v>61.414993580927302</v>
      </c>
      <c r="F229" s="2">
        <f>Table42[[#This Row],[Cała rata]]-Table42[[#This Row],[Odsetki normalne]]</f>
        <v>1476.9117995709057</v>
      </c>
      <c r="G229" s="20">
        <f t="shared" si="11"/>
        <v>1538.326793151833</v>
      </c>
      <c r="H229" s="2"/>
      <c r="I229" s="11">
        <f>IF(I228-F229&gt;0.001,I228-F229-Table42[[#This Row],[Ile nadpłacamy przy tej racie?]],0)</f>
        <v>11971.626940778138</v>
      </c>
      <c r="K229" s="2">
        <f>IF(Table42[[#This Row],[Rok]]&lt;9,Table42[[#This Row],[Odsetki normalne]]*50%,Table42[[#This Row],[Odsetki normalne]])</f>
        <v>61.414993580927302</v>
      </c>
    </row>
    <row r="230" spans="2:11" x14ac:dyDescent="0.25">
      <c r="B230" s="1">
        <f t="shared" si="10"/>
        <v>18</v>
      </c>
      <c r="C230" s="4">
        <f t="shared" si="12"/>
        <v>210</v>
      </c>
      <c r="D230" s="5">
        <v>5.4800000000000001E-2</v>
      </c>
      <c r="E230" s="2">
        <f>I229*Table42[[#This Row],[Oprocentowanie]]/12</f>
        <v>54.670429696220168</v>
      </c>
      <c r="F230" s="2">
        <f>Table42[[#This Row],[Cała rata]]-Table42[[#This Row],[Odsetki normalne]]</f>
        <v>1483.6563634556128</v>
      </c>
      <c r="G230" s="20">
        <f t="shared" si="11"/>
        <v>1538.326793151833</v>
      </c>
      <c r="H230" s="2"/>
      <c r="I230" s="11">
        <f>IF(I229-F230&gt;0.001,I229-F230-Table42[[#This Row],[Ile nadpłacamy przy tej racie?]],0)</f>
        <v>10487.970577322525</v>
      </c>
      <c r="K230" s="2">
        <f>IF(Table42[[#This Row],[Rok]]&lt;9,Table42[[#This Row],[Odsetki normalne]]*50%,Table42[[#This Row],[Odsetki normalne]])</f>
        <v>54.670429696220168</v>
      </c>
    </row>
    <row r="231" spans="2:11" x14ac:dyDescent="0.25">
      <c r="B231" s="1">
        <f t="shared" si="10"/>
        <v>18</v>
      </c>
      <c r="C231" s="4">
        <f t="shared" si="12"/>
        <v>211</v>
      </c>
      <c r="D231" s="5">
        <v>5.4800000000000001E-2</v>
      </c>
      <c r="E231" s="2">
        <f>I230*Table42[[#This Row],[Oprocentowanie]]/12</f>
        <v>47.895065636439533</v>
      </c>
      <c r="F231" s="2">
        <f>Table42[[#This Row],[Cała rata]]-Table42[[#This Row],[Odsetki normalne]]</f>
        <v>1490.4317275153935</v>
      </c>
      <c r="G231" s="20">
        <f t="shared" si="11"/>
        <v>1538.326793151833</v>
      </c>
      <c r="H231" s="2"/>
      <c r="I231" s="11">
        <f>IF(I230-F231&gt;0.001,I230-F231-Table42[[#This Row],[Ile nadpłacamy przy tej racie?]],0)</f>
        <v>8997.5388498071316</v>
      </c>
      <c r="K231" s="2">
        <f>IF(Table42[[#This Row],[Rok]]&lt;9,Table42[[#This Row],[Odsetki normalne]]*50%,Table42[[#This Row],[Odsetki normalne]])</f>
        <v>47.895065636439533</v>
      </c>
    </row>
    <row r="232" spans="2:11" x14ac:dyDescent="0.25">
      <c r="B232" s="1">
        <f t="shared" si="10"/>
        <v>18</v>
      </c>
      <c r="C232" s="4">
        <f t="shared" si="12"/>
        <v>212</v>
      </c>
      <c r="D232" s="5">
        <v>5.4800000000000001E-2</v>
      </c>
      <c r="E232" s="2">
        <f>I231*Table42[[#This Row],[Oprocentowanie]]/12</f>
        <v>41.088760747452568</v>
      </c>
      <c r="F232" s="2">
        <f>Table42[[#This Row],[Cała rata]]-Table42[[#This Row],[Odsetki normalne]]</f>
        <v>1497.2380324043804</v>
      </c>
      <c r="G232" s="20">
        <f t="shared" si="11"/>
        <v>1538.326793151833</v>
      </c>
      <c r="H232" s="2"/>
      <c r="I232" s="11">
        <f>IF(I231-F232&gt;0.001,I231-F232-Table42[[#This Row],[Ile nadpłacamy przy tej racie?]],0)</f>
        <v>7500.3008174027509</v>
      </c>
      <c r="K232" s="2">
        <f>IF(Table42[[#This Row],[Rok]]&lt;9,Table42[[#This Row],[Odsetki normalne]]*50%,Table42[[#This Row],[Odsetki normalne]])</f>
        <v>41.088760747452568</v>
      </c>
    </row>
    <row r="233" spans="2:11" x14ac:dyDescent="0.25">
      <c r="B233" s="1">
        <f t="shared" si="10"/>
        <v>18</v>
      </c>
      <c r="C233" s="4">
        <f t="shared" si="12"/>
        <v>213</v>
      </c>
      <c r="D233" s="5">
        <v>5.4800000000000001E-2</v>
      </c>
      <c r="E233" s="2">
        <f>I232*Table42[[#This Row],[Oprocentowanie]]/12</f>
        <v>34.251373732805895</v>
      </c>
      <c r="F233" s="2">
        <f>Table42[[#This Row],[Cała rata]]-Table42[[#This Row],[Odsetki normalne]]</f>
        <v>1504.0754194190272</v>
      </c>
      <c r="G233" s="20">
        <f t="shared" si="11"/>
        <v>1538.326793151833</v>
      </c>
      <c r="H233" s="2"/>
      <c r="I233" s="11">
        <f>IF(I232-F233&gt;0.001,I232-F233-Table42[[#This Row],[Ile nadpłacamy przy tej racie?]],0)</f>
        <v>5996.2253979837242</v>
      </c>
      <c r="K233" s="2">
        <f>IF(Table42[[#This Row],[Rok]]&lt;9,Table42[[#This Row],[Odsetki normalne]]*50%,Table42[[#This Row],[Odsetki normalne]])</f>
        <v>34.251373732805895</v>
      </c>
    </row>
    <row r="234" spans="2:11" x14ac:dyDescent="0.25">
      <c r="B234" s="1">
        <f t="shared" si="10"/>
        <v>18</v>
      </c>
      <c r="C234" s="4">
        <f t="shared" si="12"/>
        <v>214</v>
      </c>
      <c r="D234" s="5">
        <v>5.4800000000000001E-2</v>
      </c>
      <c r="E234" s="2">
        <f>I233*Table42[[#This Row],[Oprocentowanie]]/12</f>
        <v>27.382762650792341</v>
      </c>
      <c r="F234" s="2">
        <f>Table42[[#This Row],[Cała rata]]-Table42[[#This Row],[Odsetki normalne]]</f>
        <v>1510.9440305010407</v>
      </c>
      <c r="G234" s="20">
        <f t="shared" si="11"/>
        <v>1538.326793151833</v>
      </c>
      <c r="H234" s="2"/>
      <c r="I234" s="11">
        <f>IF(I233-F234&gt;0.001,I233-F234-Table42[[#This Row],[Ile nadpłacamy przy tej racie?]],0)</f>
        <v>4485.281367482683</v>
      </c>
      <c r="K234" s="2">
        <f>IF(Table42[[#This Row],[Rok]]&lt;9,Table42[[#This Row],[Odsetki normalne]]*50%,Table42[[#This Row],[Odsetki normalne]])</f>
        <v>27.382762650792341</v>
      </c>
    </row>
    <row r="235" spans="2:11" x14ac:dyDescent="0.25">
      <c r="B235" s="1">
        <f t="shared" si="10"/>
        <v>18</v>
      </c>
      <c r="C235" s="4">
        <f t="shared" si="12"/>
        <v>215</v>
      </c>
      <c r="D235" s="5">
        <v>5.4800000000000001E-2</v>
      </c>
      <c r="E235" s="2">
        <f>I234*Table42[[#This Row],[Oprocentowanie]]/12</f>
        <v>20.482784911504254</v>
      </c>
      <c r="F235" s="2">
        <f>Table42[[#This Row],[Cała rata]]-Table42[[#This Row],[Odsetki normalne]]</f>
        <v>1517.8440082403288</v>
      </c>
      <c r="G235" s="20">
        <f t="shared" si="11"/>
        <v>1538.326793151833</v>
      </c>
      <c r="H235" s="2"/>
      <c r="I235" s="11">
        <f>IF(I234-F235&gt;0.001,I234-F235-Table42[[#This Row],[Ile nadpłacamy przy tej racie?]],0)</f>
        <v>2967.4373592423544</v>
      </c>
      <c r="K235" s="2">
        <f>IF(Table42[[#This Row],[Rok]]&lt;9,Table42[[#This Row],[Odsetki normalne]]*50%,Table42[[#This Row],[Odsetki normalne]])</f>
        <v>20.482784911504254</v>
      </c>
    </row>
    <row r="236" spans="2:11" x14ac:dyDescent="0.25">
      <c r="B236" s="1">
        <f t="shared" si="10"/>
        <v>18</v>
      </c>
      <c r="C236" s="4">
        <f t="shared" si="12"/>
        <v>216</v>
      </c>
      <c r="D236" s="5">
        <v>5.4800000000000001E-2</v>
      </c>
      <c r="E236" s="2">
        <f>I235*Table42[[#This Row],[Oprocentowanie]]/12</f>
        <v>13.551297273873418</v>
      </c>
      <c r="F236" s="2">
        <f>Table42[[#This Row],[Cała rata]]-Table42[[#This Row],[Odsetki normalne]]</f>
        <v>1524.7754958779597</v>
      </c>
      <c r="G236" s="20">
        <f t="shared" si="11"/>
        <v>1538.326793151833</v>
      </c>
      <c r="H236" s="2"/>
      <c r="I236" s="11">
        <f>IF(I235-F236&gt;0.001,I235-F236-Table42[[#This Row],[Ile nadpłacamy przy tej racie?]],0)</f>
        <v>1442.6618633643948</v>
      </c>
      <c r="K236" s="2">
        <f>IF(Table42[[#This Row],[Rok]]&lt;9,Table42[[#This Row],[Odsetki normalne]]*50%,Table42[[#This Row],[Odsetki normalne]])</f>
        <v>13.551297273873418</v>
      </c>
    </row>
    <row r="237" spans="2:11" x14ac:dyDescent="0.25">
      <c r="B237" s="6">
        <f t="shared" si="10"/>
        <v>19</v>
      </c>
      <c r="C237" s="7">
        <f t="shared" si="12"/>
        <v>217</v>
      </c>
      <c r="D237" s="8">
        <v>5.4800000000000001E-2</v>
      </c>
      <c r="E237" s="9">
        <f>I236*Table42[[#This Row],[Oprocentowanie]]/12</f>
        <v>6.588155842697403</v>
      </c>
      <c r="F237" s="9">
        <f>Table42[[#This Row],[Cała rata]]-Table42[[#This Row],[Odsetki normalne]]</f>
        <v>1531.7386373091356</v>
      </c>
      <c r="G237" s="20">
        <f t="shared" si="11"/>
        <v>1538.326793151833</v>
      </c>
      <c r="H237" s="9"/>
      <c r="I237" s="9">
        <f>IF(I236-F237&gt;0.001,I236-F237-Table42[[#This Row],[Ile nadpłacamy przy tej racie?]],0)</f>
        <v>0</v>
      </c>
      <c r="K237" s="9">
        <f>IF(Table42[[#This Row],[Rok]]&lt;9,Table42[[#This Row],[Odsetki normalne]]*50%,Table42[[#This Row],[Odsetki normalne]])</f>
        <v>6.588155842697403</v>
      </c>
    </row>
    <row r="238" spans="2:11" x14ac:dyDescent="0.25">
      <c r="B238" s="6">
        <f t="shared" si="10"/>
        <v>19</v>
      </c>
      <c r="C238" s="7">
        <f t="shared" si="12"/>
        <v>218</v>
      </c>
      <c r="D238" s="8">
        <v>5.4800000000000001E-2</v>
      </c>
      <c r="E238" s="9">
        <f>I237*Table42[[#This Row],[Oprocentowanie]]/12</f>
        <v>0</v>
      </c>
      <c r="F238" s="9">
        <f>Table42[[#This Row],[Cała rata]]-Table42[[#This Row],[Odsetki normalne]]</f>
        <v>0</v>
      </c>
      <c r="G238" s="20">
        <f t="shared" si="11"/>
        <v>0</v>
      </c>
      <c r="H238" s="9"/>
      <c r="I238" s="9">
        <f>IF(I237-F238&gt;0.001,I237-F238-Table42[[#This Row],[Ile nadpłacamy przy tej racie?]],0)</f>
        <v>0</v>
      </c>
      <c r="K238" s="9">
        <f>IF(Table42[[#This Row],[Rok]]&lt;9,Table42[[#This Row],[Odsetki normalne]]*50%,Table42[[#This Row],[Odsetki normalne]])</f>
        <v>0</v>
      </c>
    </row>
    <row r="239" spans="2:11" x14ac:dyDescent="0.25">
      <c r="B239" s="6">
        <f t="shared" si="10"/>
        <v>19</v>
      </c>
      <c r="C239" s="7">
        <f t="shared" si="12"/>
        <v>219</v>
      </c>
      <c r="D239" s="8">
        <v>5.4800000000000001E-2</v>
      </c>
      <c r="E239" s="9">
        <f>I238*Table42[[#This Row],[Oprocentowanie]]/12</f>
        <v>0</v>
      </c>
      <c r="F239" s="9">
        <f>Table42[[#This Row],[Cała rata]]-Table42[[#This Row],[Odsetki normalne]]</f>
        <v>0</v>
      </c>
      <c r="G239" s="20">
        <f t="shared" si="11"/>
        <v>0</v>
      </c>
      <c r="H239" s="9"/>
      <c r="I239" s="9">
        <f>IF(I238-F239&gt;0.001,I238-F239-Table42[[#This Row],[Ile nadpłacamy przy tej racie?]],0)</f>
        <v>0</v>
      </c>
      <c r="K239" s="9">
        <f>IF(Table42[[#This Row],[Rok]]&lt;9,Table42[[#This Row],[Odsetki normalne]]*50%,Table42[[#This Row],[Odsetki normalne]])</f>
        <v>0</v>
      </c>
    </row>
    <row r="240" spans="2:11" x14ac:dyDescent="0.25">
      <c r="B240" s="6">
        <f t="shared" si="10"/>
        <v>19</v>
      </c>
      <c r="C240" s="7">
        <f t="shared" si="12"/>
        <v>220</v>
      </c>
      <c r="D240" s="8">
        <v>5.4800000000000001E-2</v>
      </c>
      <c r="E240" s="9">
        <f>I239*Table42[[#This Row],[Oprocentowanie]]/12</f>
        <v>0</v>
      </c>
      <c r="F240" s="9">
        <f>Table42[[#This Row],[Cała rata]]-Table42[[#This Row],[Odsetki normalne]]</f>
        <v>0</v>
      </c>
      <c r="G240" s="20">
        <f t="shared" si="11"/>
        <v>0</v>
      </c>
      <c r="H240" s="9"/>
      <c r="I240" s="9">
        <f>IF(I239-F240&gt;0.001,I239-F240-Table42[[#This Row],[Ile nadpłacamy przy tej racie?]],0)</f>
        <v>0</v>
      </c>
      <c r="K240" s="9">
        <f>IF(Table42[[#This Row],[Rok]]&lt;9,Table42[[#This Row],[Odsetki normalne]]*50%,Table42[[#This Row],[Odsetki normalne]])</f>
        <v>0</v>
      </c>
    </row>
    <row r="241" spans="2:11" x14ac:dyDescent="0.25">
      <c r="B241" s="6">
        <f t="shared" si="10"/>
        <v>19</v>
      </c>
      <c r="C241" s="7">
        <f t="shared" si="12"/>
        <v>221</v>
      </c>
      <c r="D241" s="8">
        <v>5.4800000000000001E-2</v>
      </c>
      <c r="E241" s="9">
        <f>I240*Table42[[#This Row],[Oprocentowanie]]/12</f>
        <v>0</v>
      </c>
      <c r="F241" s="9">
        <f>Table42[[#This Row],[Cała rata]]-Table42[[#This Row],[Odsetki normalne]]</f>
        <v>0</v>
      </c>
      <c r="G241" s="20">
        <f t="shared" si="11"/>
        <v>0</v>
      </c>
      <c r="H241" s="9"/>
      <c r="I241" s="9">
        <f>IF(I240-F241&gt;0.001,I240-F241-Table42[[#This Row],[Ile nadpłacamy przy tej racie?]],0)</f>
        <v>0</v>
      </c>
      <c r="K241" s="9">
        <f>IF(Table42[[#This Row],[Rok]]&lt;9,Table42[[#This Row],[Odsetki normalne]]*50%,Table42[[#This Row],[Odsetki normalne]])</f>
        <v>0</v>
      </c>
    </row>
    <row r="242" spans="2:11" x14ac:dyDescent="0.25">
      <c r="B242" s="6">
        <f t="shared" si="10"/>
        <v>19</v>
      </c>
      <c r="C242" s="7">
        <f t="shared" si="12"/>
        <v>222</v>
      </c>
      <c r="D242" s="8">
        <v>5.4800000000000001E-2</v>
      </c>
      <c r="E242" s="9">
        <f>I241*Table42[[#This Row],[Oprocentowanie]]/12</f>
        <v>0</v>
      </c>
      <c r="F242" s="9">
        <f>Table42[[#This Row],[Cała rata]]-Table42[[#This Row],[Odsetki normalne]]</f>
        <v>0</v>
      </c>
      <c r="G242" s="20">
        <f t="shared" si="11"/>
        <v>0</v>
      </c>
      <c r="H242" s="9"/>
      <c r="I242" s="9">
        <f>IF(I241-F242&gt;0.001,I241-F242-Table42[[#This Row],[Ile nadpłacamy przy tej racie?]],0)</f>
        <v>0</v>
      </c>
      <c r="K242" s="9">
        <f>IF(Table42[[#This Row],[Rok]]&lt;9,Table42[[#This Row],[Odsetki normalne]]*50%,Table42[[#This Row],[Odsetki normalne]])</f>
        <v>0</v>
      </c>
    </row>
    <row r="243" spans="2:11" x14ac:dyDescent="0.25">
      <c r="B243" s="6">
        <f t="shared" si="10"/>
        <v>19</v>
      </c>
      <c r="C243" s="7">
        <f t="shared" si="12"/>
        <v>223</v>
      </c>
      <c r="D243" s="8">
        <v>5.4800000000000001E-2</v>
      </c>
      <c r="E243" s="9">
        <f>I242*Table42[[#This Row],[Oprocentowanie]]/12</f>
        <v>0</v>
      </c>
      <c r="F243" s="9">
        <f>Table42[[#This Row],[Cała rata]]-Table42[[#This Row],[Odsetki normalne]]</f>
        <v>0</v>
      </c>
      <c r="G243" s="20">
        <f t="shared" si="11"/>
        <v>0</v>
      </c>
      <c r="H243" s="9"/>
      <c r="I243" s="9">
        <f>IF(I242-F243&gt;0.001,I242-F243-Table42[[#This Row],[Ile nadpłacamy przy tej racie?]],0)</f>
        <v>0</v>
      </c>
      <c r="K243" s="9">
        <f>IF(Table42[[#This Row],[Rok]]&lt;9,Table42[[#This Row],[Odsetki normalne]]*50%,Table42[[#This Row],[Odsetki normalne]])</f>
        <v>0</v>
      </c>
    </row>
    <row r="244" spans="2:11" x14ac:dyDescent="0.25">
      <c r="B244" s="6">
        <f t="shared" si="10"/>
        <v>19</v>
      </c>
      <c r="C244" s="7">
        <f t="shared" si="12"/>
        <v>224</v>
      </c>
      <c r="D244" s="8">
        <v>5.4800000000000001E-2</v>
      </c>
      <c r="E244" s="9">
        <f>I243*Table42[[#This Row],[Oprocentowanie]]/12</f>
        <v>0</v>
      </c>
      <c r="F244" s="9">
        <f>Table42[[#This Row],[Cała rata]]-Table42[[#This Row],[Odsetki normalne]]</f>
        <v>0</v>
      </c>
      <c r="G244" s="20">
        <f t="shared" si="11"/>
        <v>0</v>
      </c>
      <c r="H244" s="9"/>
      <c r="I244" s="9">
        <f>IF(I243-F244&gt;0.001,I243-F244-Table42[[#This Row],[Ile nadpłacamy przy tej racie?]],0)</f>
        <v>0</v>
      </c>
      <c r="K244" s="9">
        <f>IF(Table42[[#This Row],[Rok]]&lt;9,Table42[[#This Row],[Odsetki normalne]]*50%,Table42[[#This Row],[Odsetki normalne]])</f>
        <v>0</v>
      </c>
    </row>
    <row r="245" spans="2:11" x14ac:dyDescent="0.25">
      <c r="B245" s="6">
        <f t="shared" si="10"/>
        <v>19</v>
      </c>
      <c r="C245" s="7">
        <f t="shared" si="12"/>
        <v>225</v>
      </c>
      <c r="D245" s="8">
        <v>5.4800000000000001E-2</v>
      </c>
      <c r="E245" s="9">
        <f>I244*Table42[[#This Row],[Oprocentowanie]]/12</f>
        <v>0</v>
      </c>
      <c r="F245" s="9">
        <f>Table42[[#This Row],[Cała rata]]-Table42[[#This Row],[Odsetki normalne]]</f>
        <v>0</v>
      </c>
      <c r="G245" s="20">
        <f t="shared" si="11"/>
        <v>0</v>
      </c>
      <c r="H245" s="9"/>
      <c r="I245" s="9">
        <f>IF(I244-F245&gt;0.001,I244-F245-Table42[[#This Row],[Ile nadpłacamy przy tej racie?]],0)</f>
        <v>0</v>
      </c>
      <c r="K245" s="9">
        <f>IF(Table42[[#This Row],[Rok]]&lt;9,Table42[[#This Row],[Odsetki normalne]]*50%,Table42[[#This Row],[Odsetki normalne]])</f>
        <v>0</v>
      </c>
    </row>
    <row r="246" spans="2:11" x14ac:dyDescent="0.25">
      <c r="B246" s="6">
        <f t="shared" si="10"/>
        <v>19</v>
      </c>
      <c r="C246" s="7">
        <f t="shared" si="12"/>
        <v>226</v>
      </c>
      <c r="D246" s="8">
        <v>5.4800000000000001E-2</v>
      </c>
      <c r="E246" s="9">
        <f>I245*Table42[[#This Row],[Oprocentowanie]]/12</f>
        <v>0</v>
      </c>
      <c r="F246" s="9">
        <f>Table42[[#This Row],[Cała rata]]-Table42[[#This Row],[Odsetki normalne]]</f>
        <v>0</v>
      </c>
      <c r="G246" s="20">
        <f t="shared" si="11"/>
        <v>0</v>
      </c>
      <c r="H246" s="9"/>
      <c r="I246" s="9">
        <f>IF(I245-F246&gt;0.001,I245-F246-Table42[[#This Row],[Ile nadpłacamy przy tej racie?]],0)</f>
        <v>0</v>
      </c>
      <c r="K246" s="9">
        <f>IF(Table42[[#This Row],[Rok]]&lt;9,Table42[[#This Row],[Odsetki normalne]]*50%,Table42[[#This Row],[Odsetki normalne]])</f>
        <v>0</v>
      </c>
    </row>
    <row r="247" spans="2:11" x14ac:dyDescent="0.25">
      <c r="B247" s="6">
        <f t="shared" si="10"/>
        <v>19</v>
      </c>
      <c r="C247" s="7">
        <f t="shared" si="12"/>
        <v>227</v>
      </c>
      <c r="D247" s="8">
        <v>5.4800000000000001E-2</v>
      </c>
      <c r="E247" s="9">
        <f>I246*Table42[[#This Row],[Oprocentowanie]]/12</f>
        <v>0</v>
      </c>
      <c r="F247" s="9">
        <f>Table42[[#This Row],[Cała rata]]-Table42[[#This Row],[Odsetki normalne]]</f>
        <v>0</v>
      </c>
      <c r="G247" s="20">
        <f t="shared" si="11"/>
        <v>0</v>
      </c>
      <c r="H247" s="9"/>
      <c r="I247" s="9">
        <f>IF(I246-F247&gt;0.001,I246-F247-Table42[[#This Row],[Ile nadpłacamy przy tej racie?]],0)</f>
        <v>0</v>
      </c>
      <c r="K247" s="9">
        <f>IF(Table42[[#This Row],[Rok]]&lt;9,Table42[[#This Row],[Odsetki normalne]]*50%,Table42[[#This Row],[Odsetki normalne]])</f>
        <v>0</v>
      </c>
    </row>
    <row r="248" spans="2:11" x14ac:dyDescent="0.25">
      <c r="B248" s="6">
        <f t="shared" si="10"/>
        <v>19</v>
      </c>
      <c r="C248" s="7">
        <f t="shared" si="12"/>
        <v>228</v>
      </c>
      <c r="D248" s="8">
        <v>5.4800000000000001E-2</v>
      </c>
      <c r="E248" s="9">
        <f>I247*Table42[[#This Row],[Oprocentowanie]]/12</f>
        <v>0</v>
      </c>
      <c r="F248" s="9">
        <f>Table42[[#This Row],[Cała rata]]-Table42[[#This Row],[Odsetki normalne]]</f>
        <v>0</v>
      </c>
      <c r="G248" s="20">
        <f t="shared" si="11"/>
        <v>0</v>
      </c>
      <c r="H248" s="9"/>
      <c r="I248" s="9">
        <f>IF(I247-F248&gt;0.001,I247-F248-Table42[[#This Row],[Ile nadpłacamy przy tej racie?]],0)</f>
        <v>0</v>
      </c>
      <c r="K248" s="9">
        <f>IF(Table42[[#This Row],[Rok]]&lt;9,Table42[[#This Row],[Odsetki normalne]]*50%,Table42[[#This Row],[Odsetki normalne]])</f>
        <v>0</v>
      </c>
    </row>
    <row r="249" spans="2:11" x14ac:dyDescent="0.25">
      <c r="B249" s="1">
        <f t="shared" si="10"/>
        <v>20</v>
      </c>
      <c r="C249" s="4">
        <f t="shared" si="12"/>
        <v>229</v>
      </c>
      <c r="D249" s="5">
        <v>5.4800000000000001E-2</v>
      </c>
      <c r="E249" s="2">
        <f>I248*Table42[[#This Row],[Oprocentowanie]]/12</f>
        <v>0</v>
      </c>
      <c r="F249" s="2">
        <f>Table42[[#This Row],[Cała rata]]-Table42[[#This Row],[Odsetki normalne]]</f>
        <v>0</v>
      </c>
      <c r="G249" s="20">
        <f t="shared" si="11"/>
        <v>0</v>
      </c>
      <c r="H249" s="2"/>
      <c r="I249" s="11">
        <f>IF(I248-F249&gt;0.001,I248-F249-Table42[[#This Row],[Ile nadpłacamy przy tej racie?]],0)</f>
        <v>0</v>
      </c>
      <c r="K249" s="2">
        <f>IF(Table42[[#This Row],[Rok]]&lt;9,Table42[[#This Row],[Odsetki normalne]]*50%,Table42[[#This Row],[Odsetki normalne]])</f>
        <v>0</v>
      </c>
    </row>
    <row r="250" spans="2:11" x14ac:dyDescent="0.25">
      <c r="B250" s="1">
        <f t="shared" si="10"/>
        <v>20</v>
      </c>
      <c r="C250" s="4">
        <f t="shared" si="12"/>
        <v>230</v>
      </c>
      <c r="D250" s="5">
        <v>5.4800000000000001E-2</v>
      </c>
      <c r="E250" s="2">
        <f>I249*Table42[[#This Row],[Oprocentowanie]]/12</f>
        <v>0</v>
      </c>
      <c r="F250" s="2">
        <f>Table42[[#This Row],[Cała rata]]-Table42[[#This Row],[Odsetki normalne]]</f>
        <v>0</v>
      </c>
      <c r="G250" s="20">
        <f t="shared" si="11"/>
        <v>0</v>
      </c>
      <c r="H250" s="2"/>
      <c r="I250" s="11">
        <f>IF(I249-F250&gt;0.001,I249-F250-Table42[[#This Row],[Ile nadpłacamy przy tej racie?]],0)</f>
        <v>0</v>
      </c>
      <c r="K250" s="2">
        <f>IF(Table42[[#This Row],[Rok]]&lt;9,Table42[[#This Row],[Odsetki normalne]]*50%,Table42[[#This Row],[Odsetki normalne]])</f>
        <v>0</v>
      </c>
    </row>
    <row r="251" spans="2:11" x14ac:dyDescent="0.25">
      <c r="B251" s="1">
        <f t="shared" si="10"/>
        <v>20</v>
      </c>
      <c r="C251" s="4">
        <f t="shared" si="12"/>
        <v>231</v>
      </c>
      <c r="D251" s="5">
        <v>5.4800000000000001E-2</v>
      </c>
      <c r="E251" s="2">
        <f>I250*Table42[[#This Row],[Oprocentowanie]]/12</f>
        <v>0</v>
      </c>
      <c r="F251" s="2">
        <f>Table42[[#This Row],[Cała rata]]-Table42[[#This Row],[Odsetki normalne]]</f>
        <v>0</v>
      </c>
      <c r="G251" s="20">
        <f t="shared" si="11"/>
        <v>0</v>
      </c>
      <c r="H251" s="2"/>
      <c r="I251" s="11">
        <f>IF(I250-F251&gt;0.001,I250-F251-Table42[[#This Row],[Ile nadpłacamy przy tej racie?]],0)</f>
        <v>0</v>
      </c>
      <c r="K251" s="2">
        <f>IF(Table42[[#This Row],[Rok]]&lt;9,Table42[[#This Row],[Odsetki normalne]]*50%,Table42[[#This Row],[Odsetki normalne]])</f>
        <v>0</v>
      </c>
    </row>
    <row r="252" spans="2:11" x14ac:dyDescent="0.25">
      <c r="B252" s="1">
        <f t="shared" si="10"/>
        <v>20</v>
      </c>
      <c r="C252" s="4">
        <f t="shared" si="12"/>
        <v>232</v>
      </c>
      <c r="D252" s="5">
        <v>5.4800000000000001E-2</v>
      </c>
      <c r="E252" s="2">
        <f>I251*Table42[[#This Row],[Oprocentowanie]]/12</f>
        <v>0</v>
      </c>
      <c r="F252" s="2">
        <f>Table42[[#This Row],[Cała rata]]-Table42[[#This Row],[Odsetki normalne]]</f>
        <v>0</v>
      </c>
      <c r="G252" s="20">
        <f t="shared" si="11"/>
        <v>0</v>
      </c>
      <c r="H252" s="2"/>
      <c r="I252" s="11">
        <f>IF(I251-F252&gt;0.001,I251-F252-Table42[[#This Row],[Ile nadpłacamy przy tej racie?]],0)</f>
        <v>0</v>
      </c>
      <c r="K252" s="2">
        <f>IF(Table42[[#This Row],[Rok]]&lt;9,Table42[[#This Row],[Odsetki normalne]]*50%,Table42[[#This Row],[Odsetki normalne]])</f>
        <v>0</v>
      </c>
    </row>
    <row r="253" spans="2:11" x14ac:dyDescent="0.25">
      <c r="B253" s="1">
        <f t="shared" si="10"/>
        <v>20</v>
      </c>
      <c r="C253" s="4">
        <f t="shared" si="12"/>
        <v>233</v>
      </c>
      <c r="D253" s="5">
        <v>5.4800000000000001E-2</v>
      </c>
      <c r="E253" s="2">
        <f>I252*Table42[[#This Row],[Oprocentowanie]]/12</f>
        <v>0</v>
      </c>
      <c r="F253" s="2">
        <f>Table42[[#This Row],[Cała rata]]-Table42[[#This Row],[Odsetki normalne]]</f>
        <v>0</v>
      </c>
      <c r="G253" s="20">
        <f t="shared" si="11"/>
        <v>0</v>
      </c>
      <c r="H253" s="2"/>
      <c r="I253" s="11">
        <f>IF(I252-F253&gt;0.001,I252-F253-Table42[[#This Row],[Ile nadpłacamy przy tej racie?]],0)</f>
        <v>0</v>
      </c>
      <c r="K253" s="2">
        <f>IF(Table42[[#This Row],[Rok]]&lt;9,Table42[[#This Row],[Odsetki normalne]]*50%,Table42[[#This Row],[Odsetki normalne]])</f>
        <v>0</v>
      </c>
    </row>
    <row r="254" spans="2:11" x14ac:dyDescent="0.25">
      <c r="B254" s="1">
        <f t="shared" si="10"/>
        <v>20</v>
      </c>
      <c r="C254" s="4">
        <f t="shared" si="12"/>
        <v>234</v>
      </c>
      <c r="D254" s="5">
        <v>5.4800000000000001E-2</v>
      </c>
      <c r="E254" s="2">
        <f>I253*Table42[[#This Row],[Oprocentowanie]]/12</f>
        <v>0</v>
      </c>
      <c r="F254" s="2">
        <f>Table42[[#This Row],[Cała rata]]-Table42[[#This Row],[Odsetki normalne]]</f>
        <v>0</v>
      </c>
      <c r="G254" s="20">
        <f t="shared" si="11"/>
        <v>0</v>
      </c>
      <c r="H254" s="2"/>
      <c r="I254" s="11">
        <f>IF(I253-F254&gt;0.001,I253-F254-Table42[[#This Row],[Ile nadpłacamy przy tej racie?]],0)</f>
        <v>0</v>
      </c>
      <c r="K254" s="2">
        <f>IF(Table42[[#This Row],[Rok]]&lt;9,Table42[[#This Row],[Odsetki normalne]]*50%,Table42[[#This Row],[Odsetki normalne]])</f>
        <v>0</v>
      </c>
    </row>
    <row r="255" spans="2:11" x14ac:dyDescent="0.25">
      <c r="B255" s="1">
        <f t="shared" si="10"/>
        <v>20</v>
      </c>
      <c r="C255" s="4">
        <f t="shared" si="12"/>
        <v>235</v>
      </c>
      <c r="D255" s="5">
        <v>5.4800000000000001E-2</v>
      </c>
      <c r="E255" s="2">
        <f>I254*Table42[[#This Row],[Oprocentowanie]]/12</f>
        <v>0</v>
      </c>
      <c r="F255" s="2">
        <f>Table42[[#This Row],[Cała rata]]-Table42[[#This Row],[Odsetki normalne]]</f>
        <v>0</v>
      </c>
      <c r="G255" s="20">
        <f t="shared" si="11"/>
        <v>0</v>
      </c>
      <c r="H255" s="2"/>
      <c r="I255" s="11">
        <f>IF(I254-F255&gt;0.001,I254-F255-Table42[[#This Row],[Ile nadpłacamy przy tej racie?]],0)</f>
        <v>0</v>
      </c>
      <c r="K255" s="2">
        <f>IF(Table42[[#This Row],[Rok]]&lt;9,Table42[[#This Row],[Odsetki normalne]]*50%,Table42[[#This Row],[Odsetki normalne]])</f>
        <v>0</v>
      </c>
    </row>
    <row r="256" spans="2:11" x14ac:dyDescent="0.25">
      <c r="B256" s="1">
        <f t="shared" si="10"/>
        <v>20</v>
      </c>
      <c r="C256" s="4">
        <f t="shared" si="12"/>
        <v>236</v>
      </c>
      <c r="D256" s="5">
        <v>5.4800000000000001E-2</v>
      </c>
      <c r="E256" s="2">
        <f>I255*Table42[[#This Row],[Oprocentowanie]]/12</f>
        <v>0</v>
      </c>
      <c r="F256" s="2">
        <f>Table42[[#This Row],[Cała rata]]-Table42[[#This Row],[Odsetki normalne]]</f>
        <v>0</v>
      </c>
      <c r="G256" s="20">
        <f t="shared" si="11"/>
        <v>0</v>
      </c>
      <c r="H256" s="2"/>
      <c r="I256" s="11">
        <f>IF(I255-F256&gt;0.001,I255-F256-Table42[[#This Row],[Ile nadpłacamy przy tej racie?]],0)</f>
        <v>0</v>
      </c>
      <c r="K256" s="2">
        <f>IF(Table42[[#This Row],[Rok]]&lt;9,Table42[[#This Row],[Odsetki normalne]]*50%,Table42[[#This Row],[Odsetki normalne]])</f>
        <v>0</v>
      </c>
    </row>
    <row r="257" spans="2:11" x14ac:dyDescent="0.25">
      <c r="B257" s="1">
        <f t="shared" si="10"/>
        <v>20</v>
      </c>
      <c r="C257" s="4">
        <f t="shared" si="12"/>
        <v>237</v>
      </c>
      <c r="D257" s="5">
        <v>5.4800000000000001E-2</v>
      </c>
      <c r="E257" s="2">
        <f>I256*Table42[[#This Row],[Oprocentowanie]]/12</f>
        <v>0</v>
      </c>
      <c r="F257" s="2">
        <f>Table42[[#This Row],[Cała rata]]-Table42[[#This Row],[Odsetki normalne]]</f>
        <v>0</v>
      </c>
      <c r="G257" s="20">
        <f t="shared" si="11"/>
        <v>0</v>
      </c>
      <c r="H257" s="2"/>
      <c r="I257" s="11">
        <f>IF(I256-F257&gt;0.001,I256-F257-Table42[[#This Row],[Ile nadpłacamy przy tej racie?]],0)</f>
        <v>0</v>
      </c>
      <c r="K257" s="2">
        <f>IF(Table42[[#This Row],[Rok]]&lt;9,Table42[[#This Row],[Odsetki normalne]]*50%,Table42[[#This Row],[Odsetki normalne]])</f>
        <v>0</v>
      </c>
    </row>
    <row r="258" spans="2:11" x14ac:dyDescent="0.25">
      <c r="B258" s="1">
        <f t="shared" si="10"/>
        <v>20</v>
      </c>
      <c r="C258" s="4">
        <f t="shared" si="12"/>
        <v>238</v>
      </c>
      <c r="D258" s="5">
        <v>5.4800000000000001E-2</v>
      </c>
      <c r="E258" s="2">
        <f>I257*Table42[[#This Row],[Oprocentowanie]]/12</f>
        <v>0</v>
      </c>
      <c r="F258" s="2">
        <f>Table42[[#This Row],[Cała rata]]-Table42[[#This Row],[Odsetki normalne]]</f>
        <v>0</v>
      </c>
      <c r="G258" s="20">
        <f t="shared" si="11"/>
        <v>0</v>
      </c>
      <c r="H258" s="2"/>
      <c r="I258" s="11">
        <f>IF(I257-F258&gt;0.001,I257-F258-Table42[[#This Row],[Ile nadpłacamy przy tej racie?]],0)</f>
        <v>0</v>
      </c>
      <c r="K258" s="2">
        <f>IF(Table42[[#This Row],[Rok]]&lt;9,Table42[[#This Row],[Odsetki normalne]]*50%,Table42[[#This Row],[Odsetki normalne]])</f>
        <v>0</v>
      </c>
    </row>
    <row r="259" spans="2:11" x14ac:dyDescent="0.25">
      <c r="B259" s="1">
        <f t="shared" si="10"/>
        <v>20</v>
      </c>
      <c r="C259" s="4">
        <f t="shared" si="12"/>
        <v>239</v>
      </c>
      <c r="D259" s="5">
        <v>5.4800000000000001E-2</v>
      </c>
      <c r="E259" s="2">
        <f>I258*Table42[[#This Row],[Oprocentowanie]]/12</f>
        <v>0</v>
      </c>
      <c r="F259" s="2">
        <f>Table42[[#This Row],[Cała rata]]-Table42[[#This Row],[Odsetki normalne]]</f>
        <v>0</v>
      </c>
      <c r="G259" s="20">
        <f t="shared" si="11"/>
        <v>0</v>
      </c>
      <c r="H259" s="2"/>
      <c r="I259" s="11">
        <f>IF(I258-F259&gt;0.001,I258-F259-Table42[[#This Row],[Ile nadpłacamy przy tej racie?]],0)</f>
        <v>0</v>
      </c>
      <c r="K259" s="2">
        <f>IF(Table42[[#This Row],[Rok]]&lt;9,Table42[[#This Row],[Odsetki normalne]]*50%,Table42[[#This Row],[Odsetki normalne]])</f>
        <v>0</v>
      </c>
    </row>
    <row r="260" spans="2:11" x14ac:dyDescent="0.25">
      <c r="B260" s="1">
        <f t="shared" si="10"/>
        <v>20</v>
      </c>
      <c r="C260" s="4">
        <f t="shared" si="12"/>
        <v>240</v>
      </c>
      <c r="D260" s="5">
        <v>5.4800000000000001E-2</v>
      </c>
      <c r="E260" s="2">
        <f>I259*Table42[[#This Row],[Oprocentowanie]]/12</f>
        <v>0</v>
      </c>
      <c r="F260" s="2">
        <f>Table42[[#This Row],[Cała rata]]-Table42[[#This Row],[Odsetki normalne]]</f>
        <v>0</v>
      </c>
      <c r="G260" s="20">
        <f t="shared" si="11"/>
        <v>0</v>
      </c>
      <c r="H260" s="2"/>
      <c r="I260" s="11">
        <f>IF(I259-F260&gt;0.001,I259-F260-Table42[[#This Row],[Ile nadpłacamy przy tej racie?]],0)</f>
        <v>0</v>
      </c>
      <c r="K260" s="2">
        <f>IF(Table42[[#This Row],[Rok]]&lt;9,Table42[[#This Row],[Odsetki normalne]]*50%,Table42[[#This Row],[Odsetki normalne]])</f>
        <v>0</v>
      </c>
    </row>
    <row r="261" spans="2:11" x14ac:dyDescent="0.25">
      <c r="B261" s="6">
        <f t="shared" si="10"/>
        <v>21</v>
      </c>
      <c r="C261" s="7">
        <f t="shared" si="12"/>
        <v>241</v>
      </c>
      <c r="D261" s="8">
        <v>5.4800000000000001E-2</v>
      </c>
      <c r="E261" s="9">
        <f>I260*Table42[[#This Row],[Oprocentowanie]]/12</f>
        <v>0</v>
      </c>
      <c r="F261" s="9">
        <f>Table42[[#This Row],[Cała rata]]-Table42[[#This Row],[Odsetki normalne]]</f>
        <v>0</v>
      </c>
      <c r="G261" s="20">
        <f t="shared" si="11"/>
        <v>0</v>
      </c>
      <c r="H261" s="9"/>
      <c r="I261" s="9">
        <f>IF(I260-F261&gt;0.001,I260-F261-Table42[[#This Row],[Ile nadpłacamy przy tej racie?]],0)</f>
        <v>0</v>
      </c>
      <c r="K261" s="9">
        <f>IF(Table42[[#This Row],[Rok]]&lt;9,Table42[[#This Row],[Odsetki normalne]]*50%,Table42[[#This Row],[Odsetki normalne]])</f>
        <v>0</v>
      </c>
    </row>
    <row r="262" spans="2:11" x14ac:dyDescent="0.25">
      <c r="B262" s="6">
        <f t="shared" si="10"/>
        <v>21</v>
      </c>
      <c r="C262" s="7">
        <f t="shared" si="12"/>
        <v>242</v>
      </c>
      <c r="D262" s="8">
        <v>5.4800000000000001E-2</v>
      </c>
      <c r="E262" s="9">
        <f>I261*Table42[[#This Row],[Oprocentowanie]]/12</f>
        <v>0</v>
      </c>
      <c r="F262" s="9">
        <f>Table42[[#This Row],[Cała rata]]-Table42[[#This Row],[Odsetki normalne]]</f>
        <v>0</v>
      </c>
      <c r="G262" s="20">
        <f t="shared" si="11"/>
        <v>0</v>
      </c>
      <c r="H262" s="9"/>
      <c r="I262" s="9">
        <f>IF(I261-F262&gt;0.001,I261-F262-Table42[[#This Row],[Ile nadpłacamy przy tej racie?]],0)</f>
        <v>0</v>
      </c>
      <c r="K262" s="9">
        <f>IF(Table42[[#This Row],[Rok]]&lt;9,Table42[[#This Row],[Odsetki normalne]]*50%,Table42[[#This Row],[Odsetki normalne]])</f>
        <v>0</v>
      </c>
    </row>
    <row r="263" spans="2:11" x14ac:dyDescent="0.25">
      <c r="B263" s="6">
        <f t="shared" si="10"/>
        <v>21</v>
      </c>
      <c r="C263" s="7">
        <f t="shared" si="12"/>
        <v>243</v>
      </c>
      <c r="D263" s="8">
        <v>5.4800000000000001E-2</v>
      </c>
      <c r="E263" s="9">
        <f>I262*Table42[[#This Row],[Oprocentowanie]]/12</f>
        <v>0</v>
      </c>
      <c r="F263" s="9">
        <f>Table42[[#This Row],[Cała rata]]-Table42[[#This Row],[Odsetki normalne]]</f>
        <v>0</v>
      </c>
      <c r="G263" s="20">
        <f t="shared" si="11"/>
        <v>0</v>
      </c>
      <c r="H263" s="9"/>
      <c r="I263" s="9">
        <f>IF(I262-F263&gt;0.001,I262-F263-Table42[[#This Row],[Ile nadpłacamy przy tej racie?]],0)</f>
        <v>0</v>
      </c>
      <c r="K263" s="9">
        <f>IF(Table42[[#This Row],[Rok]]&lt;9,Table42[[#This Row],[Odsetki normalne]]*50%,Table42[[#This Row],[Odsetki normalne]])</f>
        <v>0</v>
      </c>
    </row>
    <row r="264" spans="2:11" x14ac:dyDescent="0.25">
      <c r="B264" s="6">
        <f t="shared" si="10"/>
        <v>21</v>
      </c>
      <c r="C264" s="7">
        <f t="shared" si="12"/>
        <v>244</v>
      </c>
      <c r="D264" s="8">
        <v>5.4800000000000001E-2</v>
      </c>
      <c r="E264" s="9">
        <f>I263*Table42[[#This Row],[Oprocentowanie]]/12</f>
        <v>0</v>
      </c>
      <c r="F264" s="9">
        <f>Table42[[#This Row],[Cała rata]]-Table42[[#This Row],[Odsetki normalne]]</f>
        <v>0</v>
      </c>
      <c r="G264" s="20">
        <f t="shared" si="11"/>
        <v>0</v>
      </c>
      <c r="H264" s="9"/>
      <c r="I264" s="9">
        <f>IF(I263-F264&gt;0.001,I263-F264-Table42[[#This Row],[Ile nadpłacamy przy tej racie?]],0)</f>
        <v>0</v>
      </c>
      <c r="K264" s="9">
        <f>IF(Table42[[#This Row],[Rok]]&lt;9,Table42[[#This Row],[Odsetki normalne]]*50%,Table42[[#This Row],[Odsetki normalne]])</f>
        <v>0</v>
      </c>
    </row>
    <row r="265" spans="2:11" x14ac:dyDescent="0.25">
      <c r="B265" s="6">
        <f t="shared" si="10"/>
        <v>21</v>
      </c>
      <c r="C265" s="7">
        <f t="shared" si="12"/>
        <v>245</v>
      </c>
      <c r="D265" s="8">
        <v>5.4800000000000001E-2</v>
      </c>
      <c r="E265" s="9">
        <f>I264*Table42[[#This Row],[Oprocentowanie]]/12</f>
        <v>0</v>
      </c>
      <c r="F265" s="9">
        <f>Table42[[#This Row],[Cała rata]]-Table42[[#This Row],[Odsetki normalne]]</f>
        <v>0</v>
      </c>
      <c r="G265" s="20">
        <f t="shared" si="11"/>
        <v>0</v>
      </c>
      <c r="H265" s="9"/>
      <c r="I265" s="9">
        <f>IF(I264-F265&gt;0.001,I264-F265-Table42[[#This Row],[Ile nadpłacamy przy tej racie?]],0)</f>
        <v>0</v>
      </c>
      <c r="K265" s="9">
        <f>IF(Table42[[#This Row],[Rok]]&lt;9,Table42[[#This Row],[Odsetki normalne]]*50%,Table42[[#This Row],[Odsetki normalne]])</f>
        <v>0</v>
      </c>
    </row>
    <row r="266" spans="2:11" x14ac:dyDescent="0.25">
      <c r="B266" s="6">
        <f t="shared" si="10"/>
        <v>21</v>
      </c>
      <c r="C266" s="7">
        <f t="shared" si="12"/>
        <v>246</v>
      </c>
      <c r="D266" s="8">
        <v>5.4800000000000001E-2</v>
      </c>
      <c r="E266" s="9">
        <f>I265*Table42[[#This Row],[Oprocentowanie]]/12</f>
        <v>0</v>
      </c>
      <c r="F266" s="9">
        <f>Table42[[#This Row],[Cała rata]]-Table42[[#This Row],[Odsetki normalne]]</f>
        <v>0</v>
      </c>
      <c r="G266" s="20">
        <f t="shared" si="11"/>
        <v>0</v>
      </c>
      <c r="H266" s="9"/>
      <c r="I266" s="9">
        <f>IF(I265-F266&gt;0.001,I265-F266-Table42[[#This Row],[Ile nadpłacamy przy tej racie?]],0)</f>
        <v>0</v>
      </c>
      <c r="K266" s="9">
        <f>IF(Table42[[#This Row],[Rok]]&lt;9,Table42[[#This Row],[Odsetki normalne]]*50%,Table42[[#This Row],[Odsetki normalne]])</f>
        <v>0</v>
      </c>
    </row>
    <row r="267" spans="2:11" x14ac:dyDescent="0.25">
      <c r="B267" s="6">
        <f t="shared" si="10"/>
        <v>21</v>
      </c>
      <c r="C267" s="7">
        <f t="shared" si="12"/>
        <v>247</v>
      </c>
      <c r="D267" s="8">
        <v>5.4800000000000001E-2</v>
      </c>
      <c r="E267" s="9">
        <f>I266*Table42[[#This Row],[Oprocentowanie]]/12</f>
        <v>0</v>
      </c>
      <c r="F267" s="9">
        <f>Table42[[#This Row],[Cała rata]]-Table42[[#This Row],[Odsetki normalne]]</f>
        <v>0</v>
      </c>
      <c r="G267" s="20">
        <f t="shared" si="11"/>
        <v>0</v>
      </c>
      <c r="H267" s="9"/>
      <c r="I267" s="9">
        <f>IF(I266-F267&gt;0.001,I266-F267-Table42[[#This Row],[Ile nadpłacamy przy tej racie?]],0)</f>
        <v>0</v>
      </c>
      <c r="K267" s="9">
        <f>IF(Table42[[#This Row],[Rok]]&lt;9,Table42[[#This Row],[Odsetki normalne]]*50%,Table42[[#This Row],[Odsetki normalne]])</f>
        <v>0</v>
      </c>
    </row>
    <row r="268" spans="2:11" x14ac:dyDescent="0.25">
      <c r="B268" s="6">
        <f t="shared" si="10"/>
        <v>21</v>
      </c>
      <c r="C268" s="7">
        <f t="shared" si="12"/>
        <v>248</v>
      </c>
      <c r="D268" s="8">
        <v>5.4800000000000001E-2</v>
      </c>
      <c r="E268" s="9">
        <f>I267*Table42[[#This Row],[Oprocentowanie]]/12</f>
        <v>0</v>
      </c>
      <c r="F268" s="9">
        <f>Table42[[#This Row],[Cała rata]]-Table42[[#This Row],[Odsetki normalne]]</f>
        <v>0</v>
      </c>
      <c r="G268" s="20">
        <f t="shared" si="11"/>
        <v>0</v>
      </c>
      <c r="H268" s="9"/>
      <c r="I268" s="9">
        <f>IF(I267-F268&gt;0.001,I267-F268-Table42[[#This Row],[Ile nadpłacamy przy tej racie?]],0)</f>
        <v>0</v>
      </c>
      <c r="K268" s="9">
        <f>IF(Table42[[#This Row],[Rok]]&lt;9,Table42[[#This Row],[Odsetki normalne]]*50%,Table42[[#This Row],[Odsetki normalne]])</f>
        <v>0</v>
      </c>
    </row>
    <row r="269" spans="2:11" x14ac:dyDescent="0.25">
      <c r="B269" s="6">
        <f t="shared" si="10"/>
        <v>21</v>
      </c>
      <c r="C269" s="7">
        <f t="shared" si="12"/>
        <v>249</v>
      </c>
      <c r="D269" s="8">
        <v>5.4800000000000001E-2</v>
      </c>
      <c r="E269" s="9">
        <f>I268*Table42[[#This Row],[Oprocentowanie]]/12</f>
        <v>0</v>
      </c>
      <c r="F269" s="9">
        <f>Table42[[#This Row],[Cała rata]]-Table42[[#This Row],[Odsetki normalne]]</f>
        <v>0</v>
      </c>
      <c r="G269" s="20">
        <f t="shared" si="11"/>
        <v>0</v>
      </c>
      <c r="H269" s="9"/>
      <c r="I269" s="9">
        <f>IF(I268-F269&gt;0.001,I268-F269-Table42[[#This Row],[Ile nadpłacamy przy tej racie?]],0)</f>
        <v>0</v>
      </c>
      <c r="K269" s="9">
        <f>IF(Table42[[#This Row],[Rok]]&lt;9,Table42[[#This Row],[Odsetki normalne]]*50%,Table42[[#This Row],[Odsetki normalne]])</f>
        <v>0</v>
      </c>
    </row>
    <row r="270" spans="2:11" x14ac:dyDescent="0.25">
      <c r="B270" s="6">
        <f t="shared" si="10"/>
        <v>21</v>
      </c>
      <c r="C270" s="7">
        <f t="shared" si="12"/>
        <v>250</v>
      </c>
      <c r="D270" s="8">
        <v>5.4800000000000001E-2</v>
      </c>
      <c r="E270" s="9">
        <f>I269*Table42[[#This Row],[Oprocentowanie]]/12</f>
        <v>0</v>
      </c>
      <c r="F270" s="9">
        <f>Table42[[#This Row],[Cała rata]]-Table42[[#This Row],[Odsetki normalne]]</f>
        <v>0</v>
      </c>
      <c r="G270" s="20">
        <f t="shared" si="11"/>
        <v>0</v>
      </c>
      <c r="H270" s="9"/>
      <c r="I270" s="9">
        <f>IF(I269-F270&gt;0.001,I269-F270-Table42[[#This Row],[Ile nadpłacamy przy tej racie?]],0)</f>
        <v>0</v>
      </c>
      <c r="K270" s="9">
        <f>IF(Table42[[#This Row],[Rok]]&lt;9,Table42[[#This Row],[Odsetki normalne]]*50%,Table42[[#This Row],[Odsetki normalne]])</f>
        <v>0</v>
      </c>
    </row>
    <row r="271" spans="2:11" x14ac:dyDescent="0.25">
      <c r="B271" s="6">
        <f t="shared" si="10"/>
        <v>21</v>
      </c>
      <c r="C271" s="7">
        <f t="shared" si="12"/>
        <v>251</v>
      </c>
      <c r="D271" s="8">
        <v>5.4800000000000001E-2</v>
      </c>
      <c r="E271" s="9">
        <f>I270*Table42[[#This Row],[Oprocentowanie]]/12</f>
        <v>0</v>
      </c>
      <c r="F271" s="9">
        <f>Table42[[#This Row],[Cała rata]]-Table42[[#This Row],[Odsetki normalne]]</f>
        <v>0</v>
      </c>
      <c r="G271" s="20">
        <f t="shared" si="11"/>
        <v>0</v>
      </c>
      <c r="H271" s="9"/>
      <c r="I271" s="9">
        <f>IF(I270-F271&gt;0.001,I270-F271-Table42[[#This Row],[Ile nadpłacamy przy tej racie?]],0)</f>
        <v>0</v>
      </c>
      <c r="K271" s="9">
        <f>IF(Table42[[#This Row],[Rok]]&lt;9,Table42[[#This Row],[Odsetki normalne]]*50%,Table42[[#This Row],[Odsetki normalne]])</f>
        <v>0</v>
      </c>
    </row>
    <row r="272" spans="2:11" x14ac:dyDescent="0.25">
      <c r="B272" s="6">
        <f t="shared" si="10"/>
        <v>21</v>
      </c>
      <c r="C272" s="7">
        <f t="shared" si="12"/>
        <v>252</v>
      </c>
      <c r="D272" s="8">
        <v>5.4800000000000001E-2</v>
      </c>
      <c r="E272" s="9">
        <f>I271*Table42[[#This Row],[Oprocentowanie]]/12</f>
        <v>0</v>
      </c>
      <c r="F272" s="9">
        <f>Table42[[#This Row],[Cała rata]]-Table42[[#This Row],[Odsetki normalne]]</f>
        <v>0</v>
      </c>
      <c r="G272" s="20">
        <f t="shared" si="11"/>
        <v>0</v>
      </c>
      <c r="H272" s="9"/>
      <c r="I272" s="9">
        <f>IF(I271-F272&gt;0.001,I271-F272-Table42[[#This Row],[Ile nadpłacamy przy tej racie?]],0)</f>
        <v>0</v>
      </c>
      <c r="K272" s="9">
        <f>IF(Table42[[#This Row],[Rok]]&lt;9,Table42[[#This Row],[Odsetki normalne]]*50%,Table42[[#This Row],[Odsetki normalne]])</f>
        <v>0</v>
      </c>
    </row>
    <row r="273" spans="2:11" x14ac:dyDescent="0.25">
      <c r="B273" s="1">
        <f t="shared" si="10"/>
        <v>22</v>
      </c>
      <c r="C273" s="4">
        <f t="shared" si="12"/>
        <v>253</v>
      </c>
      <c r="D273" s="5">
        <v>5.4800000000000001E-2</v>
      </c>
      <c r="E273" s="2">
        <f>I272*Table42[[#This Row],[Oprocentowanie]]/12</f>
        <v>0</v>
      </c>
      <c r="F273" s="2">
        <f>Table42[[#This Row],[Cała rata]]-Table42[[#This Row],[Odsetki normalne]]</f>
        <v>0</v>
      </c>
      <c r="G273" s="20">
        <f t="shared" si="11"/>
        <v>0</v>
      </c>
      <c r="H273" s="2"/>
      <c r="I273" s="11">
        <f>IF(I272-F273&gt;0.001,I272-F273-Table42[[#This Row],[Ile nadpłacamy przy tej racie?]],0)</f>
        <v>0</v>
      </c>
      <c r="K273" s="2">
        <f>IF(Table42[[#This Row],[Rok]]&lt;9,Table42[[#This Row],[Odsetki normalne]]*50%,Table42[[#This Row],[Odsetki normalne]])</f>
        <v>0</v>
      </c>
    </row>
    <row r="274" spans="2:11" x14ac:dyDescent="0.25">
      <c r="B274" s="1">
        <f t="shared" si="10"/>
        <v>22</v>
      </c>
      <c r="C274" s="4">
        <f t="shared" si="12"/>
        <v>254</v>
      </c>
      <c r="D274" s="5">
        <v>5.4800000000000001E-2</v>
      </c>
      <c r="E274" s="2">
        <f>I273*Table42[[#This Row],[Oprocentowanie]]/12</f>
        <v>0</v>
      </c>
      <c r="F274" s="2">
        <f>Table42[[#This Row],[Cała rata]]-Table42[[#This Row],[Odsetki normalne]]</f>
        <v>0</v>
      </c>
      <c r="G274" s="20">
        <f t="shared" si="11"/>
        <v>0</v>
      </c>
      <c r="H274" s="2"/>
      <c r="I274" s="11">
        <f>IF(I273-F274&gt;0.001,I273-F274-Table42[[#This Row],[Ile nadpłacamy przy tej racie?]],0)</f>
        <v>0</v>
      </c>
      <c r="K274" s="2">
        <f>IF(Table42[[#This Row],[Rok]]&lt;9,Table42[[#This Row],[Odsetki normalne]]*50%,Table42[[#This Row],[Odsetki normalne]])</f>
        <v>0</v>
      </c>
    </row>
    <row r="275" spans="2:11" x14ac:dyDescent="0.25">
      <c r="B275" s="1">
        <f t="shared" si="10"/>
        <v>22</v>
      </c>
      <c r="C275" s="4">
        <f t="shared" si="12"/>
        <v>255</v>
      </c>
      <c r="D275" s="5">
        <v>5.4800000000000001E-2</v>
      </c>
      <c r="E275" s="2">
        <f>I274*Table42[[#This Row],[Oprocentowanie]]/12</f>
        <v>0</v>
      </c>
      <c r="F275" s="2">
        <f>Table42[[#This Row],[Cała rata]]-Table42[[#This Row],[Odsetki normalne]]</f>
        <v>0</v>
      </c>
      <c r="G275" s="20">
        <f t="shared" si="11"/>
        <v>0</v>
      </c>
      <c r="H275" s="2"/>
      <c r="I275" s="11">
        <f>IF(I274-F275&gt;0.001,I274-F275-Table42[[#This Row],[Ile nadpłacamy przy tej racie?]],0)</f>
        <v>0</v>
      </c>
      <c r="K275" s="2">
        <f>IF(Table42[[#This Row],[Rok]]&lt;9,Table42[[#This Row],[Odsetki normalne]]*50%,Table42[[#This Row],[Odsetki normalne]])</f>
        <v>0</v>
      </c>
    </row>
    <row r="276" spans="2:11" x14ac:dyDescent="0.25">
      <c r="B276" s="1">
        <f t="shared" si="10"/>
        <v>22</v>
      </c>
      <c r="C276" s="4">
        <f t="shared" si="12"/>
        <v>256</v>
      </c>
      <c r="D276" s="5">
        <v>5.4800000000000001E-2</v>
      </c>
      <c r="E276" s="2">
        <f>I275*Table42[[#This Row],[Oprocentowanie]]/12</f>
        <v>0</v>
      </c>
      <c r="F276" s="2">
        <f>Table42[[#This Row],[Cała rata]]-Table42[[#This Row],[Odsetki normalne]]</f>
        <v>0</v>
      </c>
      <c r="G276" s="20">
        <f t="shared" si="11"/>
        <v>0</v>
      </c>
      <c r="H276" s="2"/>
      <c r="I276" s="11">
        <f>IF(I275-F276&gt;0.001,I275-F276-Table42[[#This Row],[Ile nadpłacamy przy tej racie?]],0)</f>
        <v>0</v>
      </c>
      <c r="K276" s="2">
        <f>IF(Table42[[#This Row],[Rok]]&lt;9,Table42[[#This Row],[Odsetki normalne]]*50%,Table42[[#This Row],[Odsetki normalne]])</f>
        <v>0</v>
      </c>
    </row>
    <row r="277" spans="2:11" x14ac:dyDescent="0.25">
      <c r="B277" s="1">
        <f t="shared" si="10"/>
        <v>22</v>
      </c>
      <c r="C277" s="4">
        <f t="shared" si="12"/>
        <v>257</v>
      </c>
      <c r="D277" s="5">
        <v>5.4800000000000001E-2</v>
      </c>
      <c r="E277" s="2">
        <f>I276*Table42[[#This Row],[Oprocentowanie]]/12</f>
        <v>0</v>
      </c>
      <c r="F277" s="2">
        <f>Table42[[#This Row],[Cała rata]]-Table42[[#This Row],[Odsetki normalne]]</f>
        <v>0</v>
      </c>
      <c r="G277" s="20">
        <f t="shared" si="11"/>
        <v>0</v>
      </c>
      <c r="H277" s="2"/>
      <c r="I277" s="11">
        <f>IF(I276-F277&gt;0.001,I276-F277-Table42[[#This Row],[Ile nadpłacamy przy tej racie?]],0)</f>
        <v>0</v>
      </c>
      <c r="K277" s="2">
        <f>IF(Table42[[#This Row],[Rok]]&lt;9,Table42[[#This Row],[Odsetki normalne]]*50%,Table42[[#This Row],[Odsetki normalne]])</f>
        <v>0</v>
      </c>
    </row>
    <row r="278" spans="2:11" x14ac:dyDescent="0.25">
      <c r="B278" s="1">
        <f t="shared" ref="B278:B341" si="13">ROUNDUP(C278/12,0)</f>
        <v>22</v>
      </c>
      <c r="C278" s="4">
        <f t="shared" si="12"/>
        <v>258</v>
      </c>
      <c r="D278" s="5">
        <v>5.4800000000000001E-2</v>
      </c>
      <c r="E278" s="2">
        <f>I277*Table42[[#This Row],[Oprocentowanie]]/12</f>
        <v>0</v>
      </c>
      <c r="F278" s="2">
        <f>Table42[[#This Row],[Cała rata]]-Table42[[#This Row],[Odsetki normalne]]</f>
        <v>0</v>
      </c>
      <c r="G278" s="20">
        <f t="shared" ref="G278:G341" si="14">IF(I277&gt;0.001,-$C$12,0)</f>
        <v>0</v>
      </c>
      <c r="H278" s="2"/>
      <c r="I278" s="11">
        <f>IF(I277-F278&gt;0.001,I277-F278-Table42[[#This Row],[Ile nadpłacamy przy tej racie?]],0)</f>
        <v>0</v>
      </c>
      <c r="K278" s="2">
        <f>IF(Table42[[#This Row],[Rok]]&lt;9,Table42[[#This Row],[Odsetki normalne]]*50%,Table42[[#This Row],[Odsetki normalne]])</f>
        <v>0</v>
      </c>
    </row>
    <row r="279" spans="2:11" x14ac:dyDescent="0.25">
      <c r="B279" s="1">
        <f t="shared" si="13"/>
        <v>22</v>
      </c>
      <c r="C279" s="4">
        <f t="shared" ref="C279:C342" si="15">C278+1</f>
        <v>259</v>
      </c>
      <c r="D279" s="5">
        <v>5.4800000000000001E-2</v>
      </c>
      <c r="E279" s="2">
        <f>I278*Table42[[#This Row],[Oprocentowanie]]/12</f>
        <v>0</v>
      </c>
      <c r="F279" s="2">
        <f>Table42[[#This Row],[Cała rata]]-Table42[[#This Row],[Odsetki normalne]]</f>
        <v>0</v>
      </c>
      <c r="G279" s="20">
        <f t="shared" si="14"/>
        <v>0</v>
      </c>
      <c r="H279" s="2"/>
      <c r="I279" s="11">
        <f>IF(I278-F279&gt;0.001,I278-F279-Table42[[#This Row],[Ile nadpłacamy przy tej racie?]],0)</f>
        <v>0</v>
      </c>
      <c r="K279" s="2">
        <f>IF(Table42[[#This Row],[Rok]]&lt;9,Table42[[#This Row],[Odsetki normalne]]*50%,Table42[[#This Row],[Odsetki normalne]])</f>
        <v>0</v>
      </c>
    </row>
    <row r="280" spans="2:11" x14ac:dyDescent="0.25">
      <c r="B280" s="1">
        <f t="shared" si="13"/>
        <v>22</v>
      </c>
      <c r="C280" s="4">
        <f t="shared" si="15"/>
        <v>260</v>
      </c>
      <c r="D280" s="5">
        <v>5.4800000000000001E-2</v>
      </c>
      <c r="E280" s="2">
        <f>I279*Table42[[#This Row],[Oprocentowanie]]/12</f>
        <v>0</v>
      </c>
      <c r="F280" s="2">
        <f>Table42[[#This Row],[Cała rata]]-Table42[[#This Row],[Odsetki normalne]]</f>
        <v>0</v>
      </c>
      <c r="G280" s="20">
        <f t="shared" si="14"/>
        <v>0</v>
      </c>
      <c r="H280" s="2"/>
      <c r="I280" s="11">
        <f>IF(I279-F280&gt;0.001,I279-F280-Table42[[#This Row],[Ile nadpłacamy przy tej racie?]],0)</f>
        <v>0</v>
      </c>
      <c r="K280" s="2">
        <f>IF(Table42[[#This Row],[Rok]]&lt;9,Table42[[#This Row],[Odsetki normalne]]*50%,Table42[[#This Row],[Odsetki normalne]])</f>
        <v>0</v>
      </c>
    </row>
    <row r="281" spans="2:11" x14ac:dyDescent="0.25">
      <c r="B281" s="1">
        <f t="shared" si="13"/>
        <v>22</v>
      </c>
      <c r="C281" s="4">
        <f t="shared" si="15"/>
        <v>261</v>
      </c>
      <c r="D281" s="5">
        <v>5.4800000000000001E-2</v>
      </c>
      <c r="E281" s="2">
        <f>I280*Table42[[#This Row],[Oprocentowanie]]/12</f>
        <v>0</v>
      </c>
      <c r="F281" s="2">
        <f>Table42[[#This Row],[Cała rata]]-Table42[[#This Row],[Odsetki normalne]]</f>
        <v>0</v>
      </c>
      <c r="G281" s="20">
        <f t="shared" si="14"/>
        <v>0</v>
      </c>
      <c r="H281" s="2"/>
      <c r="I281" s="11">
        <f>IF(I280-F281&gt;0.001,I280-F281-Table42[[#This Row],[Ile nadpłacamy przy tej racie?]],0)</f>
        <v>0</v>
      </c>
      <c r="K281" s="2">
        <f>IF(Table42[[#This Row],[Rok]]&lt;9,Table42[[#This Row],[Odsetki normalne]]*50%,Table42[[#This Row],[Odsetki normalne]])</f>
        <v>0</v>
      </c>
    </row>
    <row r="282" spans="2:11" x14ac:dyDescent="0.25">
      <c r="B282" s="1">
        <f t="shared" si="13"/>
        <v>22</v>
      </c>
      <c r="C282" s="4">
        <f t="shared" si="15"/>
        <v>262</v>
      </c>
      <c r="D282" s="5">
        <v>5.4800000000000001E-2</v>
      </c>
      <c r="E282" s="2">
        <f>I281*Table42[[#This Row],[Oprocentowanie]]/12</f>
        <v>0</v>
      </c>
      <c r="F282" s="2">
        <f>Table42[[#This Row],[Cała rata]]-Table42[[#This Row],[Odsetki normalne]]</f>
        <v>0</v>
      </c>
      <c r="G282" s="20">
        <f t="shared" si="14"/>
        <v>0</v>
      </c>
      <c r="H282" s="2"/>
      <c r="I282" s="11">
        <f>IF(I281-F282&gt;0.001,I281-F282-Table42[[#This Row],[Ile nadpłacamy przy tej racie?]],0)</f>
        <v>0</v>
      </c>
      <c r="K282" s="2">
        <f>IF(Table42[[#This Row],[Rok]]&lt;9,Table42[[#This Row],[Odsetki normalne]]*50%,Table42[[#This Row],[Odsetki normalne]])</f>
        <v>0</v>
      </c>
    </row>
    <row r="283" spans="2:11" x14ac:dyDescent="0.25">
      <c r="B283" s="1">
        <f t="shared" si="13"/>
        <v>22</v>
      </c>
      <c r="C283" s="4">
        <f t="shared" si="15"/>
        <v>263</v>
      </c>
      <c r="D283" s="5">
        <v>5.4800000000000001E-2</v>
      </c>
      <c r="E283" s="2">
        <f>I282*Table42[[#This Row],[Oprocentowanie]]/12</f>
        <v>0</v>
      </c>
      <c r="F283" s="2">
        <f>Table42[[#This Row],[Cała rata]]-Table42[[#This Row],[Odsetki normalne]]</f>
        <v>0</v>
      </c>
      <c r="G283" s="20">
        <f t="shared" si="14"/>
        <v>0</v>
      </c>
      <c r="H283" s="2"/>
      <c r="I283" s="11">
        <f>IF(I282-F283&gt;0.001,I282-F283-Table42[[#This Row],[Ile nadpłacamy przy tej racie?]],0)</f>
        <v>0</v>
      </c>
      <c r="K283" s="2">
        <f>IF(Table42[[#This Row],[Rok]]&lt;9,Table42[[#This Row],[Odsetki normalne]]*50%,Table42[[#This Row],[Odsetki normalne]])</f>
        <v>0</v>
      </c>
    </row>
    <row r="284" spans="2:11" x14ac:dyDescent="0.25">
      <c r="B284" s="1">
        <f t="shared" si="13"/>
        <v>22</v>
      </c>
      <c r="C284" s="4">
        <f t="shared" si="15"/>
        <v>264</v>
      </c>
      <c r="D284" s="5">
        <v>5.4800000000000001E-2</v>
      </c>
      <c r="E284" s="2">
        <f>I283*Table42[[#This Row],[Oprocentowanie]]/12</f>
        <v>0</v>
      </c>
      <c r="F284" s="2">
        <f>Table42[[#This Row],[Cała rata]]-Table42[[#This Row],[Odsetki normalne]]</f>
        <v>0</v>
      </c>
      <c r="G284" s="20">
        <f t="shared" si="14"/>
        <v>0</v>
      </c>
      <c r="H284" s="2"/>
      <c r="I284" s="11">
        <f>IF(I283-F284&gt;0.001,I283-F284-Table42[[#This Row],[Ile nadpłacamy przy tej racie?]],0)</f>
        <v>0</v>
      </c>
      <c r="K284" s="2">
        <f>IF(Table42[[#This Row],[Rok]]&lt;9,Table42[[#This Row],[Odsetki normalne]]*50%,Table42[[#This Row],[Odsetki normalne]])</f>
        <v>0</v>
      </c>
    </row>
    <row r="285" spans="2:11" x14ac:dyDescent="0.25">
      <c r="B285" s="6">
        <f t="shared" si="13"/>
        <v>23</v>
      </c>
      <c r="C285" s="7">
        <f t="shared" si="15"/>
        <v>265</v>
      </c>
      <c r="D285" s="8">
        <v>5.4800000000000001E-2</v>
      </c>
      <c r="E285" s="9">
        <f>I284*Table42[[#This Row],[Oprocentowanie]]/12</f>
        <v>0</v>
      </c>
      <c r="F285" s="9">
        <f>Table42[[#This Row],[Cała rata]]-Table42[[#This Row],[Odsetki normalne]]</f>
        <v>0</v>
      </c>
      <c r="G285" s="20">
        <f t="shared" si="14"/>
        <v>0</v>
      </c>
      <c r="H285" s="9"/>
      <c r="I285" s="9">
        <f>IF(I284-F285&gt;0.001,I284-F285-Table42[[#This Row],[Ile nadpłacamy przy tej racie?]],0)</f>
        <v>0</v>
      </c>
      <c r="K285" s="9">
        <f>IF(Table42[[#This Row],[Rok]]&lt;9,Table42[[#This Row],[Odsetki normalne]]*50%,Table42[[#This Row],[Odsetki normalne]])</f>
        <v>0</v>
      </c>
    </row>
    <row r="286" spans="2:11" x14ac:dyDescent="0.25">
      <c r="B286" s="6">
        <f t="shared" si="13"/>
        <v>23</v>
      </c>
      <c r="C286" s="7">
        <f t="shared" si="15"/>
        <v>266</v>
      </c>
      <c r="D286" s="8">
        <v>5.4800000000000001E-2</v>
      </c>
      <c r="E286" s="9">
        <f>I285*Table42[[#This Row],[Oprocentowanie]]/12</f>
        <v>0</v>
      </c>
      <c r="F286" s="9">
        <f>Table42[[#This Row],[Cała rata]]-Table42[[#This Row],[Odsetki normalne]]</f>
        <v>0</v>
      </c>
      <c r="G286" s="20">
        <f t="shared" si="14"/>
        <v>0</v>
      </c>
      <c r="H286" s="9"/>
      <c r="I286" s="9">
        <f>IF(I285-F286&gt;0.001,I285-F286-Table42[[#This Row],[Ile nadpłacamy przy tej racie?]],0)</f>
        <v>0</v>
      </c>
      <c r="K286" s="9">
        <f>IF(Table42[[#This Row],[Rok]]&lt;9,Table42[[#This Row],[Odsetki normalne]]*50%,Table42[[#This Row],[Odsetki normalne]])</f>
        <v>0</v>
      </c>
    </row>
    <row r="287" spans="2:11" x14ac:dyDescent="0.25">
      <c r="B287" s="6">
        <f t="shared" si="13"/>
        <v>23</v>
      </c>
      <c r="C287" s="7">
        <f t="shared" si="15"/>
        <v>267</v>
      </c>
      <c r="D287" s="8">
        <v>5.4800000000000001E-2</v>
      </c>
      <c r="E287" s="9">
        <f>I286*Table42[[#This Row],[Oprocentowanie]]/12</f>
        <v>0</v>
      </c>
      <c r="F287" s="9">
        <f>Table42[[#This Row],[Cała rata]]-Table42[[#This Row],[Odsetki normalne]]</f>
        <v>0</v>
      </c>
      <c r="G287" s="20">
        <f t="shared" si="14"/>
        <v>0</v>
      </c>
      <c r="H287" s="9"/>
      <c r="I287" s="9">
        <f>IF(I286-F287&gt;0.001,I286-F287-Table42[[#This Row],[Ile nadpłacamy przy tej racie?]],0)</f>
        <v>0</v>
      </c>
      <c r="K287" s="9">
        <f>IF(Table42[[#This Row],[Rok]]&lt;9,Table42[[#This Row],[Odsetki normalne]]*50%,Table42[[#This Row],[Odsetki normalne]])</f>
        <v>0</v>
      </c>
    </row>
    <row r="288" spans="2:11" x14ac:dyDescent="0.25">
      <c r="B288" s="6">
        <f t="shared" si="13"/>
        <v>23</v>
      </c>
      <c r="C288" s="7">
        <f t="shared" si="15"/>
        <v>268</v>
      </c>
      <c r="D288" s="8">
        <v>5.4800000000000001E-2</v>
      </c>
      <c r="E288" s="9">
        <f>I287*Table42[[#This Row],[Oprocentowanie]]/12</f>
        <v>0</v>
      </c>
      <c r="F288" s="9">
        <f>Table42[[#This Row],[Cała rata]]-Table42[[#This Row],[Odsetki normalne]]</f>
        <v>0</v>
      </c>
      <c r="G288" s="20">
        <f t="shared" si="14"/>
        <v>0</v>
      </c>
      <c r="H288" s="9"/>
      <c r="I288" s="9">
        <f>IF(I287-F288&gt;0.001,I287-F288-Table42[[#This Row],[Ile nadpłacamy przy tej racie?]],0)</f>
        <v>0</v>
      </c>
      <c r="K288" s="9">
        <f>IF(Table42[[#This Row],[Rok]]&lt;9,Table42[[#This Row],[Odsetki normalne]]*50%,Table42[[#This Row],[Odsetki normalne]])</f>
        <v>0</v>
      </c>
    </row>
    <row r="289" spans="2:11" x14ac:dyDescent="0.25">
      <c r="B289" s="6">
        <f t="shared" si="13"/>
        <v>23</v>
      </c>
      <c r="C289" s="7">
        <f t="shared" si="15"/>
        <v>269</v>
      </c>
      <c r="D289" s="8">
        <v>5.4800000000000001E-2</v>
      </c>
      <c r="E289" s="9">
        <f>I288*Table42[[#This Row],[Oprocentowanie]]/12</f>
        <v>0</v>
      </c>
      <c r="F289" s="9">
        <f>Table42[[#This Row],[Cała rata]]-Table42[[#This Row],[Odsetki normalne]]</f>
        <v>0</v>
      </c>
      <c r="G289" s="20">
        <f t="shared" si="14"/>
        <v>0</v>
      </c>
      <c r="H289" s="9"/>
      <c r="I289" s="9">
        <f>IF(I288-F289&gt;0.001,I288-F289-Table42[[#This Row],[Ile nadpłacamy przy tej racie?]],0)</f>
        <v>0</v>
      </c>
      <c r="K289" s="9">
        <f>IF(Table42[[#This Row],[Rok]]&lt;9,Table42[[#This Row],[Odsetki normalne]]*50%,Table42[[#This Row],[Odsetki normalne]])</f>
        <v>0</v>
      </c>
    </row>
    <row r="290" spans="2:11" x14ac:dyDescent="0.25">
      <c r="B290" s="6">
        <f t="shared" si="13"/>
        <v>23</v>
      </c>
      <c r="C290" s="7">
        <f t="shared" si="15"/>
        <v>270</v>
      </c>
      <c r="D290" s="8">
        <v>5.4800000000000001E-2</v>
      </c>
      <c r="E290" s="9">
        <f>I289*Table42[[#This Row],[Oprocentowanie]]/12</f>
        <v>0</v>
      </c>
      <c r="F290" s="9">
        <f>Table42[[#This Row],[Cała rata]]-Table42[[#This Row],[Odsetki normalne]]</f>
        <v>0</v>
      </c>
      <c r="G290" s="20">
        <f t="shared" si="14"/>
        <v>0</v>
      </c>
      <c r="H290" s="9"/>
      <c r="I290" s="9">
        <f>IF(I289-F290&gt;0.001,I289-F290-Table42[[#This Row],[Ile nadpłacamy przy tej racie?]],0)</f>
        <v>0</v>
      </c>
      <c r="K290" s="9">
        <f>IF(Table42[[#This Row],[Rok]]&lt;9,Table42[[#This Row],[Odsetki normalne]]*50%,Table42[[#This Row],[Odsetki normalne]])</f>
        <v>0</v>
      </c>
    </row>
    <row r="291" spans="2:11" x14ac:dyDescent="0.25">
      <c r="B291" s="6">
        <f t="shared" si="13"/>
        <v>23</v>
      </c>
      <c r="C291" s="7">
        <f t="shared" si="15"/>
        <v>271</v>
      </c>
      <c r="D291" s="8">
        <v>5.4800000000000001E-2</v>
      </c>
      <c r="E291" s="9">
        <f>I290*Table42[[#This Row],[Oprocentowanie]]/12</f>
        <v>0</v>
      </c>
      <c r="F291" s="9">
        <f>Table42[[#This Row],[Cała rata]]-Table42[[#This Row],[Odsetki normalne]]</f>
        <v>0</v>
      </c>
      <c r="G291" s="20">
        <f t="shared" si="14"/>
        <v>0</v>
      </c>
      <c r="H291" s="9"/>
      <c r="I291" s="9">
        <f>IF(I290-F291&gt;0.001,I290-F291-Table42[[#This Row],[Ile nadpłacamy przy tej racie?]],0)</f>
        <v>0</v>
      </c>
      <c r="K291" s="9">
        <f>IF(Table42[[#This Row],[Rok]]&lt;9,Table42[[#This Row],[Odsetki normalne]]*50%,Table42[[#This Row],[Odsetki normalne]])</f>
        <v>0</v>
      </c>
    </row>
    <row r="292" spans="2:11" x14ac:dyDescent="0.25">
      <c r="B292" s="6">
        <f t="shared" si="13"/>
        <v>23</v>
      </c>
      <c r="C292" s="7">
        <f t="shared" si="15"/>
        <v>272</v>
      </c>
      <c r="D292" s="8">
        <v>5.4800000000000001E-2</v>
      </c>
      <c r="E292" s="9">
        <f>I291*Table42[[#This Row],[Oprocentowanie]]/12</f>
        <v>0</v>
      </c>
      <c r="F292" s="9">
        <f>Table42[[#This Row],[Cała rata]]-Table42[[#This Row],[Odsetki normalne]]</f>
        <v>0</v>
      </c>
      <c r="G292" s="20">
        <f t="shared" si="14"/>
        <v>0</v>
      </c>
      <c r="H292" s="9"/>
      <c r="I292" s="9">
        <f>IF(I291-F292&gt;0.001,I291-F292-Table42[[#This Row],[Ile nadpłacamy przy tej racie?]],0)</f>
        <v>0</v>
      </c>
      <c r="K292" s="9">
        <f>IF(Table42[[#This Row],[Rok]]&lt;9,Table42[[#This Row],[Odsetki normalne]]*50%,Table42[[#This Row],[Odsetki normalne]])</f>
        <v>0</v>
      </c>
    </row>
    <row r="293" spans="2:11" x14ac:dyDescent="0.25">
      <c r="B293" s="6">
        <f t="shared" si="13"/>
        <v>23</v>
      </c>
      <c r="C293" s="7">
        <f t="shared" si="15"/>
        <v>273</v>
      </c>
      <c r="D293" s="8">
        <v>5.4800000000000001E-2</v>
      </c>
      <c r="E293" s="9">
        <f>I292*Table42[[#This Row],[Oprocentowanie]]/12</f>
        <v>0</v>
      </c>
      <c r="F293" s="9">
        <f>Table42[[#This Row],[Cała rata]]-Table42[[#This Row],[Odsetki normalne]]</f>
        <v>0</v>
      </c>
      <c r="G293" s="20">
        <f t="shared" si="14"/>
        <v>0</v>
      </c>
      <c r="H293" s="9"/>
      <c r="I293" s="9">
        <f>IF(I292-F293&gt;0.001,I292-F293-Table42[[#This Row],[Ile nadpłacamy przy tej racie?]],0)</f>
        <v>0</v>
      </c>
      <c r="K293" s="9">
        <f>IF(Table42[[#This Row],[Rok]]&lt;9,Table42[[#This Row],[Odsetki normalne]]*50%,Table42[[#This Row],[Odsetki normalne]])</f>
        <v>0</v>
      </c>
    </row>
    <row r="294" spans="2:11" x14ac:dyDescent="0.25">
      <c r="B294" s="6">
        <f t="shared" si="13"/>
        <v>23</v>
      </c>
      <c r="C294" s="7">
        <f t="shared" si="15"/>
        <v>274</v>
      </c>
      <c r="D294" s="8">
        <v>5.4800000000000001E-2</v>
      </c>
      <c r="E294" s="9">
        <f>I293*Table42[[#This Row],[Oprocentowanie]]/12</f>
        <v>0</v>
      </c>
      <c r="F294" s="9">
        <f>Table42[[#This Row],[Cała rata]]-Table42[[#This Row],[Odsetki normalne]]</f>
        <v>0</v>
      </c>
      <c r="G294" s="20">
        <f t="shared" si="14"/>
        <v>0</v>
      </c>
      <c r="H294" s="9"/>
      <c r="I294" s="9">
        <f>IF(I293-F294&gt;0.001,I293-F294-Table42[[#This Row],[Ile nadpłacamy przy tej racie?]],0)</f>
        <v>0</v>
      </c>
      <c r="K294" s="9">
        <f>IF(Table42[[#This Row],[Rok]]&lt;9,Table42[[#This Row],[Odsetki normalne]]*50%,Table42[[#This Row],[Odsetki normalne]])</f>
        <v>0</v>
      </c>
    </row>
    <row r="295" spans="2:11" x14ac:dyDescent="0.25">
      <c r="B295" s="6">
        <f t="shared" si="13"/>
        <v>23</v>
      </c>
      <c r="C295" s="7">
        <f t="shared" si="15"/>
        <v>275</v>
      </c>
      <c r="D295" s="8">
        <v>5.4800000000000001E-2</v>
      </c>
      <c r="E295" s="9">
        <f>I294*Table42[[#This Row],[Oprocentowanie]]/12</f>
        <v>0</v>
      </c>
      <c r="F295" s="9">
        <f>Table42[[#This Row],[Cała rata]]-Table42[[#This Row],[Odsetki normalne]]</f>
        <v>0</v>
      </c>
      <c r="G295" s="20">
        <f t="shared" si="14"/>
        <v>0</v>
      </c>
      <c r="H295" s="9"/>
      <c r="I295" s="9">
        <f>IF(I294-F295&gt;0.001,I294-F295-Table42[[#This Row],[Ile nadpłacamy przy tej racie?]],0)</f>
        <v>0</v>
      </c>
      <c r="K295" s="9">
        <f>IF(Table42[[#This Row],[Rok]]&lt;9,Table42[[#This Row],[Odsetki normalne]]*50%,Table42[[#This Row],[Odsetki normalne]])</f>
        <v>0</v>
      </c>
    </row>
    <row r="296" spans="2:11" x14ac:dyDescent="0.25">
      <c r="B296" s="6">
        <f t="shared" si="13"/>
        <v>23</v>
      </c>
      <c r="C296" s="7">
        <f t="shared" si="15"/>
        <v>276</v>
      </c>
      <c r="D296" s="8">
        <v>5.4800000000000001E-2</v>
      </c>
      <c r="E296" s="9">
        <f>I295*Table42[[#This Row],[Oprocentowanie]]/12</f>
        <v>0</v>
      </c>
      <c r="F296" s="9">
        <f>Table42[[#This Row],[Cała rata]]-Table42[[#This Row],[Odsetki normalne]]</f>
        <v>0</v>
      </c>
      <c r="G296" s="20">
        <f t="shared" si="14"/>
        <v>0</v>
      </c>
      <c r="H296" s="9"/>
      <c r="I296" s="9">
        <f>IF(I295-F296&gt;0.001,I295-F296-Table42[[#This Row],[Ile nadpłacamy przy tej racie?]],0)</f>
        <v>0</v>
      </c>
      <c r="K296" s="9">
        <f>IF(Table42[[#This Row],[Rok]]&lt;9,Table42[[#This Row],[Odsetki normalne]]*50%,Table42[[#This Row],[Odsetki normalne]])</f>
        <v>0</v>
      </c>
    </row>
    <row r="297" spans="2:11" x14ac:dyDescent="0.25">
      <c r="B297" s="1">
        <f t="shared" si="13"/>
        <v>24</v>
      </c>
      <c r="C297" s="4">
        <f t="shared" si="15"/>
        <v>277</v>
      </c>
      <c r="D297" s="5">
        <v>5.4800000000000001E-2</v>
      </c>
      <c r="E297" s="2">
        <f>I296*Table42[[#This Row],[Oprocentowanie]]/12</f>
        <v>0</v>
      </c>
      <c r="F297" s="2">
        <f>Table42[[#This Row],[Cała rata]]-Table42[[#This Row],[Odsetki normalne]]</f>
        <v>0</v>
      </c>
      <c r="G297" s="20">
        <f t="shared" si="14"/>
        <v>0</v>
      </c>
      <c r="H297" s="2"/>
      <c r="I297" s="11">
        <f>IF(I296-F297&gt;0.001,I296-F297-Table42[[#This Row],[Ile nadpłacamy przy tej racie?]],0)</f>
        <v>0</v>
      </c>
      <c r="K297" s="2">
        <f>IF(Table42[[#This Row],[Rok]]&lt;9,Table42[[#This Row],[Odsetki normalne]]*50%,Table42[[#This Row],[Odsetki normalne]])</f>
        <v>0</v>
      </c>
    </row>
    <row r="298" spans="2:11" x14ac:dyDescent="0.25">
      <c r="B298" s="1">
        <f t="shared" si="13"/>
        <v>24</v>
      </c>
      <c r="C298" s="4">
        <f t="shared" si="15"/>
        <v>278</v>
      </c>
      <c r="D298" s="5">
        <v>5.4800000000000001E-2</v>
      </c>
      <c r="E298" s="2">
        <f>I297*Table42[[#This Row],[Oprocentowanie]]/12</f>
        <v>0</v>
      </c>
      <c r="F298" s="2">
        <f>Table42[[#This Row],[Cała rata]]-Table42[[#This Row],[Odsetki normalne]]</f>
        <v>0</v>
      </c>
      <c r="G298" s="20">
        <f t="shared" si="14"/>
        <v>0</v>
      </c>
      <c r="H298" s="2"/>
      <c r="I298" s="11">
        <f>IF(I297-F298&gt;0.001,I297-F298-Table42[[#This Row],[Ile nadpłacamy przy tej racie?]],0)</f>
        <v>0</v>
      </c>
      <c r="K298" s="2">
        <f>IF(Table42[[#This Row],[Rok]]&lt;9,Table42[[#This Row],[Odsetki normalne]]*50%,Table42[[#This Row],[Odsetki normalne]])</f>
        <v>0</v>
      </c>
    </row>
    <row r="299" spans="2:11" x14ac:dyDescent="0.25">
      <c r="B299" s="1">
        <f t="shared" si="13"/>
        <v>24</v>
      </c>
      <c r="C299" s="4">
        <f t="shared" si="15"/>
        <v>279</v>
      </c>
      <c r="D299" s="5">
        <v>5.4800000000000001E-2</v>
      </c>
      <c r="E299" s="2">
        <f>I298*Table42[[#This Row],[Oprocentowanie]]/12</f>
        <v>0</v>
      </c>
      <c r="F299" s="2">
        <f>Table42[[#This Row],[Cała rata]]-Table42[[#This Row],[Odsetki normalne]]</f>
        <v>0</v>
      </c>
      <c r="G299" s="20">
        <f t="shared" si="14"/>
        <v>0</v>
      </c>
      <c r="H299" s="2"/>
      <c r="I299" s="11">
        <f>IF(I298-F299&gt;0.001,I298-F299-Table42[[#This Row],[Ile nadpłacamy przy tej racie?]],0)</f>
        <v>0</v>
      </c>
      <c r="K299" s="2">
        <f>IF(Table42[[#This Row],[Rok]]&lt;9,Table42[[#This Row],[Odsetki normalne]]*50%,Table42[[#This Row],[Odsetki normalne]])</f>
        <v>0</v>
      </c>
    </row>
    <row r="300" spans="2:11" x14ac:dyDescent="0.25">
      <c r="B300" s="1">
        <f t="shared" si="13"/>
        <v>24</v>
      </c>
      <c r="C300" s="4">
        <f t="shared" si="15"/>
        <v>280</v>
      </c>
      <c r="D300" s="5">
        <v>5.4800000000000001E-2</v>
      </c>
      <c r="E300" s="2">
        <f>I299*Table42[[#This Row],[Oprocentowanie]]/12</f>
        <v>0</v>
      </c>
      <c r="F300" s="2">
        <f>Table42[[#This Row],[Cała rata]]-Table42[[#This Row],[Odsetki normalne]]</f>
        <v>0</v>
      </c>
      <c r="G300" s="20">
        <f t="shared" si="14"/>
        <v>0</v>
      </c>
      <c r="H300" s="2"/>
      <c r="I300" s="11">
        <f>IF(I299-F300&gt;0.001,I299-F300-Table42[[#This Row],[Ile nadpłacamy przy tej racie?]],0)</f>
        <v>0</v>
      </c>
      <c r="K300" s="2">
        <f>IF(Table42[[#This Row],[Rok]]&lt;9,Table42[[#This Row],[Odsetki normalne]]*50%,Table42[[#This Row],[Odsetki normalne]])</f>
        <v>0</v>
      </c>
    </row>
    <row r="301" spans="2:11" x14ac:dyDescent="0.25">
      <c r="B301" s="1">
        <f t="shared" si="13"/>
        <v>24</v>
      </c>
      <c r="C301" s="4">
        <f t="shared" si="15"/>
        <v>281</v>
      </c>
      <c r="D301" s="5">
        <v>5.4800000000000001E-2</v>
      </c>
      <c r="E301" s="2">
        <f>I300*Table42[[#This Row],[Oprocentowanie]]/12</f>
        <v>0</v>
      </c>
      <c r="F301" s="2">
        <f>Table42[[#This Row],[Cała rata]]-Table42[[#This Row],[Odsetki normalne]]</f>
        <v>0</v>
      </c>
      <c r="G301" s="20">
        <f t="shared" si="14"/>
        <v>0</v>
      </c>
      <c r="H301" s="2"/>
      <c r="I301" s="11">
        <f>IF(I300-F301&gt;0.001,I300-F301-Table42[[#This Row],[Ile nadpłacamy przy tej racie?]],0)</f>
        <v>0</v>
      </c>
      <c r="K301" s="2">
        <f>IF(Table42[[#This Row],[Rok]]&lt;9,Table42[[#This Row],[Odsetki normalne]]*50%,Table42[[#This Row],[Odsetki normalne]])</f>
        <v>0</v>
      </c>
    </row>
    <row r="302" spans="2:11" x14ac:dyDescent="0.25">
      <c r="B302" s="1">
        <f t="shared" si="13"/>
        <v>24</v>
      </c>
      <c r="C302" s="4">
        <f t="shared" si="15"/>
        <v>282</v>
      </c>
      <c r="D302" s="5">
        <v>5.4800000000000001E-2</v>
      </c>
      <c r="E302" s="2">
        <f>I301*Table42[[#This Row],[Oprocentowanie]]/12</f>
        <v>0</v>
      </c>
      <c r="F302" s="2">
        <f>Table42[[#This Row],[Cała rata]]-Table42[[#This Row],[Odsetki normalne]]</f>
        <v>0</v>
      </c>
      <c r="G302" s="20">
        <f t="shared" si="14"/>
        <v>0</v>
      </c>
      <c r="H302" s="2"/>
      <c r="I302" s="11">
        <f>IF(I301-F302&gt;0.001,I301-F302-Table42[[#This Row],[Ile nadpłacamy przy tej racie?]],0)</f>
        <v>0</v>
      </c>
      <c r="K302" s="2">
        <f>IF(Table42[[#This Row],[Rok]]&lt;9,Table42[[#This Row],[Odsetki normalne]]*50%,Table42[[#This Row],[Odsetki normalne]])</f>
        <v>0</v>
      </c>
    </row>
    <row r="303" spans="2:11" x14ac:dyDescent="0.25">
      <c r="B303" s="1">
        <f t="shared" si="13"/>
        <v>24</v>
      </c>
      <c r="C303" s="4">
        <f t="shared" si="15"/>
        <v>283</v>
      </c>
      <c r="D303" s="5">
        <v>5.4800000000000001E-2</v>
      </c>
      <c r="E303" s="2">
        <f>I302*Table42[[#This Row],[Oprocentowanie]]/12</f>
        <v>0</v>
      </c>
      <c r="F303" s="2">
        <f>Table42[[#This Row],[Cała rata]]-Table42[[#This Row],[Odsetki normalne]]</f>
        <v>0</v>
      </c>
      <c r="G303" s="20">
        <f t="shared" si="14"/>
        <v>0</v>
      </c>
      <c r="H303" s="2"/>
      <c r="I303" s="11">
        <f>IF(I302-F303&gt;0.001,I302-F303-Table42[[#This Row],[Ile nadpłacamy przy tej racie?]],0)</f>
        <v>0</v>
      </c>
      <c r="K303" s="2">
        <f>IF(Table42[[#This Row],[Rok]]&lt;9,Table42[[#This Row],[Odsetki normalne]]*50%,Table42[[#This Row],[Odsetki normalne]])</f>
        <v>0</v>
      </c>
    </row>
    <row r="304" spans="2:11" x14ac:dyDescent="0.25">
      <c r="B304" s="1">
        <f t="shared" si="13"/>
        <v>24</v>
      </c>
      <c r="C304" s="4">
        <f t="shared" si="15"/>
        <v>284</v>
      </c>
      <c r="D304" s="5">
        <v>5.4800000000000001E-2</v>
      </c>
      <c r="E304" s="2">
        <f>I303*Table42[[#This Row],[Oprocentowanie]]/12</f>
        <v>0</v>
      </c>
      <c r="F304" s="2">
        <f>Table42[[#This Row],[Cała rata]]-Table42[[#This Row],[Odsetki normalne]]</f>
        <v>0</v>
      </c>
      <c r="G304" s="20">
        <f t="shared" si="14"/>
        <v>0</v>
      </c>
      <c r="H304" s="2"/>
      <c r="I304" s="11">
        <f>IF(I303-F304&gt;0.001,I303-F304-Table42[[#This Row],[Ile nadpłacamy przy tej racie?]],0)</f>
        <v>0</v>
      </c>
      <c r="K304" s="2">
        <f>IF(Table42[[#This Row],[Rok]]&lt;9,Table42[[#This Row],[Odsetki normalne]]*50%,Table42[[#This Row],[Odsetki normalne]])</f>
        <v>0</v>
      </c>
    </row>
    <row r="305" spans="2:11" x14ac:dyDescent="0.25">
      <c r="B305" s="1">
        <f t="shared" si="13"/>
        <v>24</v>
      </c>
      <c r="C305" s="4">
        <f t="shared" si="15"/>
        <v>285</v>
      </c>
      <c r="D305" s="5">
        <v>5.4800000000000001E-2</v>
      </c>
      <c r="E305" s="2">
        <f>I304*Table42[[#This Row],[Oprocentowanie]]/12</f>
        <v>0</v>
      </c>
      <c r="F305" s="2">
        <f>Table42[[#This Row],[Cała rata]]-Table42[[#This Row],[Odsetki normalne]]</f>
        <v>0</v>
      </c>
      <c r="G305" s="20">
        <f t="shared" si="14"/>
        <v>0</v>
      </c>
      <c r="H305" s="2"/>
      <c r="I305" s="11">
        <f>IF(I304-F305&gt;0.001,I304-F305-Table42[[#This Row],[Ile nadpłacamy przy tej racie?]],0)</f>
        <v>0</v>
      </c>
      <c r="K305" s="2">
        <f>IF(Table42[[#This Row],[Rok]]&lt;9,Table42[[#This Row],[Odsetki normalne]]*50%,Table42[[#This Row],[Odsetki normalne]])</f>
        <v>0</v>
      </c>
    </row>
    <row r="306" spans="2:11" x14ac:dyDescent="0.25">
      <c r="B306" s="1">
        <f t="shared" si="13"/>
        <v>24</v>
      </c>
      <c r="C306" s="4">
        <f t="shared" si="15"/>
        <v>286</v>
      </c>
      <c r="D306" s="5">
        <v>5.4800000000000001E-2</v>
      </c>
      <c r="E306" s="2">
        <f>I305*Table42[[#This Row],[Oprocentowanie]]/12</f>
        <v>0</v>
      </c>
      <c r="F306" s="2">
        <f>Table42[[#This Row],[Cała rata]]-Table42[[#This Row],[Odsetki normalne]]</f>
        <v>0</v>
      </c>
      <c r="G306" s="20">
        <f t="shared" si="14"/>
        <v>0</v>
      </c>
      <c r="H306" s="2"/>
      <c r="I306" s="11">
        <f>IF(I305-F306&gt;0.001,I305-F306-Table42[[#This Row],[Ile nadpłacamy przy tej racie?]],0)</f>
        <v>0</v>
      </c>
      <c r="K306" s="2">
        <f>IF(Table42[[#This Row],[Rok]]&lt;9,Table42[[#This Row],[Odsetki normalne]]*50%,Table42[[#This Row],[Odsetki normalne]])</f>
        <v>0</v>
      </c>
    </row>
    <row r="307" spans="2:11" x14ac:dyDescent="0.25">
      <c r="B307" s="1">
        <f t="shared" si="13"/>
        <v>24</v>
      </c>
      <c r="C307" s="4">
        <f t="shared" si="15"/>
        <v>287</v>
      </c>
      <c r="D307" s="5">
        <v>5.4800000000000001E-2</v>
      </c>
      <c r="E307" s="2">
        <f>I306*Table42[[#This Row],[Oprocentowanie]]/12</f>
        <v>0</v>
      </c>
      <c r="F307" s="2">
        <f>Table42[[#This Row],[Cała rata]]-Table42[[#This Row],[Odsetki normalne]]</f>
        <v>0</v>
      </c>
      <c r="G307" s="20">
        <f t="shared" si="14"/>
        <v>0</v>
      </c>
      <c r="H307" s="2"/>
      <c r="I307" s="11">
        <f>IF(I306-F307&gt;0.001,I306-F307-Table42[[#This Row],[Ile nadpłacamy przy tej racie?]],0)</f>
        <v>0</v>
      </c>
      <c r="K307" s="2">
        <f>IF(Table42[[#This Row],[Rok]]&lt;9,Table42[[#This Row],[Odsetki normalne]]*50%,Table42[[#This Row],[Odsetki normalne]])</f>
        <v>0</v>
      </c>
    </row>
    <row r="308" spans="2:11" x14ac:dyDescent="0.25">
      <c r="B308" s="1">
        <f t="shared" si="13"/>
        <v>24</v>
      </c>
      <c r="C308" s="4">
        <f t="shared" si="15"/>
        <v>288</v>
      </c>
      <c r="D308" s="5">
        <v>5.4800000000000001E-2</v>
      </c>
      <c r="E308" s="2">
        <f>I307*Table42[[#This Row],[Oprocentowanie]]/12</f>
        <v>0</v>
      </c>
      <c r="F308" s="2">
        <f>Table42[[#This Row],[Cała rata]]-Table42[[#This Row],[Odsetki normalne]]</f>
        <v>0</v>
      </c>
      <c r="G308" s="20">
        <f t="shared" si="14"/>
        <v>0</v>
      </c>
      <c r="H308" s="2"/>
      <c r="I308" s="11">
        <f>IF(I307-F308&gt;0.001,I307-F308-Table42[[#This Row],[Ile nadpłacamy przy tej racie?]],0)</f>
        <v>0</v>
      </c>
      <c r="K308" s="2">
        <f>IF(Table42[[#This Row],[Rok]]&lt;9,Table42[[#This Row],[Odsetki normalne]]*50%,Table42[[#This Row],[Odsetki normalne]])</f>
        <v>0</v>
      </c>
    </row>
    <row r="309" spans="2:11" x14ac:dyDescent="0.25">
      <c r="B309" s="6">
        <f t="shared" si="13"/>
        <v>25</v>
      </c>
      <c r="C309" s="7">
        <f t="shared" si="15"/>
        <v>289</v>
      </c>
      <c r="D309" s="8">
        <v>5.4800000000000001E-2</v>
      </c>
      <c r="E309" s="9">
        <f>I308*Table42[[#This Row],[Oprocentowanie]]/12</f>
        <v>0</v>
      </c>
      <c r="F309" s="9">
        <f>Table42[[#This Row],[Cała rata]]-Table42[[#This Row],[Odsetki normalne]]</f>
        <v>0</v>
      </c>
      <c r="G309" s="20">
        <f t="shared" si="14"/>
        <v>0</v>
      </c>
      <c r="H309" s="9"/>
      <c r="I309" s="9">
        <f>IF(I308-F309&gt;0.001,I308-F309-Table42[[#This Row],[Ile nadpłacamy przy tej racie?]],0)</f>
        <v>0</v>
      </c>
      <c r="K309" s="9">
        <f>IF(Table42[[#This Row],[Rok]]&lt;9,Table42[[#This Row],[Odsetki normalne]]*50%,Table42[[#This Row],[Odsetki normalne]])</f>
        <v>0</v>
      </c>
    </row>
    <row r="310" spans="2:11" x14ac:dyDescent="0.25">
      <c r="B310" s="6">
        <f t="shared" si="13"/>
        <v>25</v>
      </c>
      <c r="C310" s="7">
        <f t="shared" si="15"/>
        <v>290</v>
      </c>
      <c r="D310" s="8">
        <v>5.4800000000000001E-2</v>
      </c>
      <c r="E310" s="9">
        <f>I309*Table42[[#This Row],[Oprocentowanie]]/12</f>
        <v>0</v>
      </c>
      <c r="F310" s="9">
        <f>Table42[[#This Row],[Cała rata]]-Table42[[#This Row],[Odsetki normalne]]</f>
        <v>0</v>
      </c>
      <c r="G310" s="20">
        <f t="shared" si="14"/>
        <v>0</v>
      </c>
      <c r="H310" s="9"/>
      <c r="I310" s="9">
        <f>IF(I309-F310&gt;0.001,I309-F310-Table42[[#This Row],[Ile nadpłacamy przy tej racie?]],0)</f>
        <v>0</v>
      </c>
      <c r="K310" s="9">
        <f>IF(Table42[[#This Row],[Rok]]&lt;9,Table42[[#This Row],[Odsetki normalne]]*50%,Table42[[#This Row],[Odsetki normalne]])</f>
        <v>0</v>
      </c>
    </row>
    <row r="311" spans="2:11" x14ac:dyDescent="0.25">
      <c r="B311" s="6">
        <f t="shared" si="13"/>
        <v>25</v>
      </c>
      <c r="C311" s="7">
        <f t="shared" si="15"/>
        <v>291</v>
      </c>
      <c r="D311" s="8">
        <v>5.4800000000000001E-2</v>
      </c>
      <c r="E311" s="9">
        <f>I310*Table42[[#This Row],[Oprocentowanie]]/12</f>
        <v>0</v>
      </c>
      <c r="F311" s="9">
        <f>Table42[[#This Row],[Cała rata]]-Table42[[#This Row],[Odsetki normalne]]</f>
        <v>0</v>
      </c>
      <c r="G311" s="20">
        <f t="shared" si="14"/>
        <v>0</v>
      </c>
      <c r="H311" s="9"/>
      <c r="I311" s="9">
        <f>IF(I310-F311&gt;0.001,I310-F311-Table42[[#This Row],[Ile nadpłacamy przy tej racie?]],0)</f>
        <v>0</v>
      </c>
      <c r="K311" s="9">
        <f>IF(Table42[[#This Row],[Rok]]&lt;9,Table42[[#This Row],[Odsetki normalne]]*50%,Table42[[#This Row],[Odsetki normalne]])</f>
        <v>0</v>
      </c>
    </row>
    <row r="312" spans="2:11" x14ac:dyDescent="0.25">
      <c r="B312" s="6">
        <f t="shared" si="13"/>
        <v>25</v>
      </c>
      <c r="C312" s="7">
        <f t="shared" si="15"/>
        <v>292</v>
      </c>
      <c r="D312" s="8">
        <v>5.4800000000000001E-2</v>
      </c>
      <c r="E312" s="9">
        <f>I311*Table42[[#This Row],[Oprocentowanie]]/12</f>
        <v>0</v>
      </c>
      <c r="F312" s="9">
        <f>Table42[[#This Row],[Cała rata]]-Table42[[#This Row],[Odsetki normalne]]</f>
        <v>0</v>
      </c>
      <c r="G312" s="20">
        <f t="shared" si="14"/>
        <v>0</v>
      </c>
      <c r="H312" s="9"/>
      <c r="I312" s="9">
        <f>IF(I311-F312&gt;0.001,I311-F312-Table42[[#This Row],[Ile nadpłacamy przy tej racie?]],0)</f>
        <v>0</v>
      </c>
      <c r="K312" s="9">
        <f>IF(Table42[[#This Row],[Rok]]&lt;9,Table42[[#This Row],[Odsetki normalne]]*50%,Table42[[#This Row],[Odsetki normalne]])</f>
        <v>0</v>
      </c>
    </row>
    <row r="313" spans="2:11" x14ac:dyDescent="0.25">
      <c r="B313" s="6">
        <f t="shared" si="13"/>
        <v>25</v>
      </c>
      <c r="C313" s="7">
        <f t="shared" si="15"/>
        <v>293</v>
      </c>
      <c r="D313" s="8">
        <v>5.4800000000000001E-2</v>
      </c>
      <c r="E313" s="9">
        <f>I312*Table42[[#This Row],[Oprocentowanie]]/12</f>
        <v>0</v>
      </c>
      <c r="F313" s="9">
        <f>Table42[[#This Row],[Cała rata]]-Table42[[#This Row],[Odsetki normalne]]</f>
        <v>0</v>
      </c>
      <c r="G313" s="20">
        <f t="shared" si="14"/>
        <v>0</v>
      </c>
      <c r="H313" s="9"/>
      <c r="I313" s="9">
        <f>IF(I312-F313&gt;0.001,I312-F313-Table42[[#This Row],[Ile nadpłacamy przy tej racie?]],0)</f>
        <v>0</v>
      </c>
      <c r="K313" s="9">
        <f>IF(Table42[[#This Row],[Rok]]&lt;9,Table42[[#This Row],[Odsetki normalne]]*50%,Table42[[#This Row],[Odsetki normalne]])</f>
        <v>0</v>
      </c>
    </row>
    <row r="314" spans="2:11" x14ac:dyDescent="0.25">
      <c r="B314" s="6">
        <f t="shared" si="13"/>
        <v>25</v>
      </c>
      <c r="C314" s="7">
        <f t="shared" si="15"/>
        <v>294</v>
      </c>
      <c r="D314" s="8">
        <v>5.4800000000000001E-2</v>
      </c>
      <c r="E314" s="9">
        <f>I313*Table42[[#This Row],[Oprocentowanie]]/12</f>
        <v>0</v>
      </c>
      <c r="F314" s="9">
        <f>Table42[[#This Row],[Cała rata]]-Table42[[#This Row],[Odsetki normalne]]</f>
        <v>0</v>
      </c>
      <c r="G314" s="20">
        <f t="shared" si="14"/>
        <v>0</v>
      </c>
      <c r="H314" s="9"/>
      <c r="I314" s="9">
        <f>IF(I313-F314&gt;0.001,I313-F314-Table42[[#This Row],[Ile nadpłacamy przy tej racie?]],0)</f>
        <v>0</v>
      </c>
      <c r="K314" s="9">
        <f>IF(Table42[[#This Row],[Rok]]&lt;9,Table42[[#This Row],[Odsetki normalne]]*50%,Table42[[#This Row],[Odsetki normalne]])</f>
        <v>0</v>
      </c>
    </row>
    <row r="315" spans="2:11" x14ac:dyDescent="0.25">
      <c r="B315" s="6">
        <f t="shared" si="13"/>
        <v>25</v>
      </c>
      <c r="C315" s="7">
        <f t="shared" si="15"/>
        <v>295</v>
      </c>
      <c r="D315" s="8">
        <v>5.4800000000000001E-2</v>
      </c>
      <c r="E315" s="9">
        <f>I314*Table42[[#This Row],[Oprocentowanie]]/12</f>
        <v>0</v>
      </c>
      <c r="F315" s="9">
        <f>Table42[[#This Row],[Cała rata]]-Table42[[#This Row],[Odsetki normalne]]</f>
        <v>0</v>
      </c>
      <c r="G315" s="20">
        <f t="shared" si="14"/>
        <v>0</v>
      </c>
      <c r="H315" s="9"/>
      <c r="I315" s="9">
        <f>IF(I314-F315&gt;0.001,I314-F315-Table42[[#This Row],[Ile nadpłacamy przy tej racie?]],0)</f>
        <v>0</v>
      </c>
      <c r="K315" s="9">
        <f>IF(Table42[[#This Row],[Rok]]&lt;9,Table42[[#This Row],[Odsetki normalne]]*50%,Table42[[#This Row],[Odsetki normalne]])</f>
        <v>0</v>
      </c>
    </row>
    <row r="316" spans="2:11" x14ac:dyDescent="0.25">
      <c r="B316" s="6">
        <f t="shared" si="13"/>
        <v>25</v>
      </c>
      <c r="C316" s="7">
        <f t="shared" si="15"/>
        <v>296</v>
      </c>
      <c r="D316" s="8">
        <v>5.4800000000000001E-2</v>
      </c>
      <c r="E316" s="9">
        <f>I315*Table42[[#This Row],[Oprocentowanie]]/12</f>
        <v>0</v>
      </c>
      <c r="F316" s="9">
        <f>Table42[[#This Row],[Cała rata]]-Table42[[#This Row],[Odsetki normalne]]</f>
        <v>0</v>
      </c>
      <c r="G316" s="20">
        <f t="shared" si="14"/>
        <v>0</v>
      </c>
      <c r="H316" s="9"/>
      <c r="I316" s="9">
        <f>IF(I315-F316&gt;0.001,I315-F316-Table42[[#This Row],[Ile nadpłacamy przy tej racie?]],0)</f>
        <v>0</v>
      </c>
      <c r="K316" s="9">
        <f>IF(Table42[[#This Row],[Rok]]&lt;9,Table42[[#This Row],[Odsetki normalne]]*50%,Table42[[#This Row],[Odsetki normalne]])</f>
        <v>0</v>
      </c>
    </row>
    <row r="317" spans="2:11" x14ac:dyDescent="0.25">
      <c r="B317" s="6">
        <f t="shared" si="13"/>
        <v>25</v>
      </c>
      <c r="C317" s="7">
        <f t="shared" si="15"/>
        <v>297</v>
      </c>
      <c r="D317" s="8">
        <v>5.4800000000000001E-2</v>
      </c>
      <c r="E317" s="9">
        <f>I316*Table42[[#This Row],[Oprocentowanie]]/12</f>
        <v>0</v>
      </c>
      <c r="F317" s="9">
        <f>Table42[[#This Row],[Cała rata]]-Table42[[#This Row],[Odsetki normalne]]</f>
        <v>0</v>
      </c>
      <c r="G317" s="20">
        <f t="shared" si="14"/>
        <v>0</v>
      </c>
      <c r="H317" s="9"/>
      <c r="I317" s="9">
        <f>IF(I316-F317&gt;0.001,I316-F317-Table42[[#This Row],[Ile nadpłacamy przy tej racie?]],0)</f>
        <v>0</v>
      </c>
      <c r="K317" s="9">
        <f>IF(Table42[[#This Row],[Rok]]&lt;9,Table42[[#This Row],[Odsetki normalne]]*50%,Table42[[#This Row],[Odsetki normalne]])</f>
        <v>0</v>
      </c>
    </row>
    <row r="318" spans="2:11" x14ac:dyDescent="0.25">
      <c r="B318" s="6">
        <f t="shared" si="13"/>
        <v>25</v>
      </c>
      <c r="C318" s="7">
        <f t="shared" si="15"/>
        <v>298</v>
      </c>
      <c r="D318" s="8">
        <v>5.4800000000000001E-2</v>
      </c>
      <c r="E318" s="9">
        <f>I317*Table42[[#This Row],[Oprocentowanie]]/12</f>
        <v>0</v>
      </c>
      <c r="F318" s="9">
        <f>Table42[[#This Row],[Cała rata]]-Table42[[#This Row],[Odsetki normalne]]</f>
        <v>0</v>
      </c>
      <c r="G318" s="20">
        <f t="shared" si="14"/>
        <v>0</v>
      </c>
      <c r="H318" s="9"/>
      <c r="I318" s="9">
        <f>IF(I317-F318&gt;0.001,I317-F318-Table42[[#This Row],[Ile nadpłacamy przy tej racie?]],0)</f>
        <v>0</v>
      </c>
      <c r="K318" s="9">
        <f>IF(Table42[[#This Row],[Rok]]&lt;9,Table42[[#This Row],[Odsetki normalne]]*50%,Table42[[#This Row],[Odsetki normalne]])</f>
        <v>0</v>
      </c>
    </row>
    <row r="319" spans="2:11" x14ac:dyDescent="0.25">
      <c r="B319" s="6">
        <f t="shared" si="13"/>
        <v>25</v>
      </c>
      <c r="C319" s="7">
        <f t="shared" si="15"/>
        <v>299</v>
      </c>
      <c r="D319" s="8">
        <v>5.4800000000000001E-2</v>
      </c>
      <c r="E319" s="9">
        <f>I318*Table42[[#This Row],[Oprocentowanie]]/12</f>
        <v>0</v>
      </c>
      <c r="F319" s="9">
        <f>Table42[[#This Row],[Cała rata]]-Table42[[#This Row],[Odsetki normalne]]</f>
        <v>0</v>
      </c>
      <c r="G319" s="20">
        <f t="shared" si="14"/>
        <v>0</v>
      </c>
      <c r="H319" s="9"/>
      <c r="I319" s="9">
        <f>IF(I318-F319&gt;0.001,I318-F319-Table42[[#This Row],[Ile nadpłacamy przy tej racie?]],0)</f>
        <v>0</v>
      </c>
      <c r="K319" s="9">
        <f>IF(Table42[[#This Row],[Rok]]&lt;9,Table42[[#This Row],[Odsetki normalne]]*50%,Table42[[#This Row],[Odsetki normalne]])</f>
        <v>0</v>
      </c>
    </row>
    <row r="320" spans="2:11" x14ac:dyDescent="0.25">
      <c r="B320" s="6">
        <f t="shared" si="13"/>
        <v>25</v>
      </c>
      <c r="C320" s="7">
        <f t="shared" si="15"/>
        <v>300</v>
      </c>
      <c r="D320" s="8">
        <v>5.4800000000000001E-2</v>
      </c>
      <c r="E320" s="9">
        <f>I319*Table42[[#This Row],[Oprocentowanie]]/12</f>
        <v>0</v>
      </c>
      <c r="F320" s="9">
        <f>Table42[[#This Row],[Cała rata]]-Table42[[#This Row],[Odsetki normalne]]</f>
        <v>0</v>
      </c>
      <c r="G320" s="20">
        <f t="shared" si="14"/>
        <v>0</v>
      </c>
      <c r="H320" s="9"/>
      <c r="I320" s="9">
        <f>IF(I319-F320&gt;0.001,I319-F320-Table42[[#This Row],[Ile nadpłacamy przy tej racie?]],0)</f>
        <v>0</v>
      </c>
      <c r="K320" s="9">
        <f>IF(Table42[[#This Row],[Rok]]&lt;9,Table42[[#This Row],[Odsetki normalne]]*50%,Table42[[#This Row],[Odsetki normalne]])</f>
        <v>0</v>
      </c>
    </row>
    <row r="321" spans="2:11" x14ac:dyDescent="0.25">
      <c r="B321" s="1">
        <f t="shared" si="13"/>
        <v>26</v>
      </c>
      <c r="C321" s="4">
        <f t="shared" si="15"/>
        <v>301</v>
      </c>
      <c r="D321" s="5">
        <v>5.4800000000000001E-2</v>
      </c>
      <c r="E321" s="2">
        <f>I320*Table42[[#This Row],[Oprocentowanie]]/12</f>
        <v>0</v>
      </c>
      <c r="F321" s="2">
        <f>Table42[[#This Row],[Cała rata]]-Table42[[#This Row],[Odsetki normalne]]</f>
        <v>0</v>
      </c>
      <c r="G321" s="20">
        <f t="shared" si="14"/>
        <v>0</v>
      </c>
      <c r="H321" s="2"/>
      <c r="I321" s="11">
        <f>IF(I320-F321&gt;0.001,I320-F321-Table42[[#This Row],[Ile nadpłacamy przy tej racie?]],0)</f>
        <v>0</v>
      </c>
      <c r="K321" s="2">
        <f>IF(Table42[[#This Row],[Rok]]&lt;9,Table42[[#This Row],[Odsetki normalne]]*50%,Table42[[#This Row],[Odsetki normalne]])</f>
        <v>0</v>
      </c>
    </row>
    <row r="322" spans="2:11" x14ac:dyDescent="0.25">
      <c r="B322" s="1">
        <f t="shared" si="13"/>
        <v>26</v>
      </c>
      <c r="C322" s="4">
        <f t="shared" si="15"/>
        <v>302</v>
      </c>
      <c r="D322" s="5">
        <v>5.4800000000000001E-2</v>
      </c>
      <c r="E322" s="2">
        <f>I321*Table42[[#This Row],[Oprocentowanie]]/12</f>
        <v>0</v>
      </c>
      <c r="F322" s="2">
        <f>Table42[[#This Row],[Cała rata]]-Table42[[#This Row],[Odsetki normalne]]</f>
        <v>0</v>
      </c>
      <c r="G322" s="20">
        <f t="shared" si="14"/>
        <v>0</v>
      </c>
      <c r="H322" s="2"/>
      <c r="I322" s="11">
        <f>IF(I321-F322&gt;0.001,I321-F322-Table42[[#This Row],[Ile nadpłacamy przy tej racie?]],0)</f>
        <v>0</v>
      </c>
      <c r="K322" s="2">
        <f>IF(Table42[[#This Row],[Rok]]&lt;9,Table42[[#This Row],[Odsetki normalne]]*50%,Table42[[#This Row],[Odsetki normalne]])</f>
        <v>0</v>
      </c>
    </row>
    <row r="323" spans="2:11" x14ac:dyDescent="0.25">
      <c r="B323" s="1">
        <f t="shared" si="13"/>
        <v>26</v>
      </c>
      <c r="C323" s="4">
        <f t="shared" si="15"/>
        <v>303</v>
      </c>
      <c r="D323" s="5">
        <v>5.4800000000000001E-2</v>
      </c>
      <c r="E323" s="2">
        <f>I322*Table42[[#This Row],[Oprocentowanie]]/12</f>
        <v>0</v>
      </c>
      <c r="F323" s="2">
        <f>Table42[[#This Row],[Cała rata]]-Table42[[#This Row],[Odsetki normalne]]</f>
        <v>0</v>
      </c>
      <c r="G323" s="20">
        <f t="shared" si="14"/>
        <v>0</v>
      </c>
      <c r="H323" s="2"/>
      <c r="I323" s="11">
        <f>IF(I322-F323&gt;0.001,I322-F323-Table42[[#This Row],[Ile nadpłacamy przy tej racie?]],0)</f>
        <v>0</v>
      </c>
      <c r="K323" s="2">
        <f>IF(Table42[[#This Row],[Rok]]&lt;9,Table42[[#This Row],[Odsetki normalne]]*50%,Table42[[#This Row],[Odsetki normalne]])</f>
        <v>0</v>
      </c>
    </row>
    <row r="324" spans="2:11" x14ac:dyDescent="0.25">
      <c r="B324" s="1">
        <f t="shared" si="13"/>
        <v>26</v>
      </c>
      <c r="C324" s="4">
        <f t="shared" si="15"/>
        <v>304</v>
      </c>
      <c r="D324" s="5">
        <v>5.4800000000000001E-2</v>
      </c>
      <c r="E324" s="2">
        <f>I323*Table42[[#This Row],[Oprocentowanie]]/12</f>
        <v>0</v>
      </c>
      <c r="F324" s="2">
        <f>Table42[[#This Row],[Cała rata]]-Table42[[#This Row],[Odsetki normalne]]</f>
        <v>0</v>
      </c>
      <c r="G324" s="20">
        <f t="shared" si="14"/>
        <v>0</v>
      </c>
      <c r="H324" s="2"/>
      <c r="I324" s="11">
        <f>IF(I323-F324&gt;0.001,I323-F324-Table42[[#This Row],[Ile nadpłacamy przy tej racie?]],0)</f>
        <v>0</v>
      </c>
      <c r="K324" s="2">
        <f>IF(Table42[[#This Row],[Rok]]&lt;9,Table42[[#This Row],[Odsetki normalne]]*50%,Table42[[#This Row],[Odsetki normalne]])</f>
        <v>0</v>
      </c>
    </row>
    <row r="325" spans="2:11" x14ac:dyDescent="0.25">
      <c r="B325" s="1">
        <f t="shared" si="13"/>
        <v>26</v>
      </c>
      <c r="C325" s="4">
        <f t="shared" si="15"/>
        <v>305</v>
      </c>
      <c r="D325" s="5">
        <v>5.4800000000000001E-2</v>
      </c>
      <c r="E325" s="2">
        <f>I324*Table42[[#This Row],[Oprocentowanie]]/12</f>
        <v>0</v>
      </c>
      <c r="F325" s="2">
        <f>Table42[[#This Row],[Cała rata]]-Table42[[#This Row],[Odsetki normalne]]</f>
        <v>0</v>
      </c>
      <c r="G325" s="20">
        <f t="shared" si="14"/>
        <v>0</v>
      </c>
      <c r="H325" s="2"/>
      <c r="I325" s="11">
        <f>IF(I324-F325&gt;0.001,I324-F325-Table42[[#This Row],[Ile nadpłacamy przy tej racie?]],0)</f>
        <v>0</v>
      </c>
      <c r="K325" s="2">
        <f>IF(Table42[[#This Row],[Rok]]&lt;9,Table42[[#This Row],[Odsetki normalne]]*50%,Table42[[#This Row],[Odsetki normalne]])</f>
        <v>0</v>
      </c>
    </row>
    <row r="326" spans="2:11" x14ac:dyDescent="0.25">
      <c r="B326" s="1">
        <f t="shared" si="13"/>
        <v>26</v>
      </c>
      <c r="C326" s="4">
        <f t="shared" si="15"/>
        <v>306</v>
      </c>
      <c r="D326" s="5">
        <v>5.4800000000000001E-2</v>
      </c>
      <c r="E326" s="2">
        <f>I325*Table42[[#This Row],[Oprocentowanie]]/12</f>
        <v>0</v>
      </c>
      <c r="F326" s="2">
        <f>Table42[[#This Row],[Cała rata]]-Table42[[#This Row],[Odsetki normalne]]</f>
        <v>0</v>
      </c>
      <c r="G326" s="20">
        <f t="shared" si="14"/>
        <v>0</v>
      </c>
      <c r="H326" s="2"/>
      <c r="I326" s="11">
        <f>IF(I325-F326&gt;0.001,I325-F326-Table42[[#This Row],[Ile nadpłacamy przy tej racie?]],0)</f>
        <v>0</v>
      </c>
      <c r="K326" s="2">
        <f>IF(Table42[[#This Row],[Rok]]&lt;9,Table42[[#This Row],[Odsetki normalne]]*50%,Table42[[#This Row],[Odsetki normalne]])</f>
        <v>0</v>
      </c>
    </row>
    <row r="327" spans="2:11" x14ac:dyDescent="0.25">
      <c r="B327" s="1">
        <f t="shared" si="13"/>
        <v>26</v>
      </c>
      <c r="C327" s="4">
        <f t="shared" si="15"/>
        <v>307</v>
      </c>
      <c r="D327" s="5">
        <v>5.4800000000000001E-2</v>
      </c>
      <c r="E327" s="2">
        <f>I326*Table42[[#This Row],[Oprocentowanie]]/12</f>
        <v>0</v>
      </c>
      <c r="F327" s="2">
        <f>Table42[[#This Row],[Cała rata]]-Table42[[#This Row],[Odsetki normalne]]</f>
        <v>0</v>
      </c>
      <c r="G327" s="20">
        <f t="shared" si="14"/>
        <v>0</v>
      </c>
      <c r="H327" s="2"/>
      <c r="I327" s="11">
        <f>IF(I326-F327&gt;0.001,I326-F327-Table42[[#This Row],[Ile nadpłacamy przy tej racie?]],0)</f>
        <v>0</v>
      </c>
      <c r="K327" s="2">
        <f>IF(Table42[[#This Row],[Rok]]&lt;9,Table42[[#This Row],[Odsetki normalne]]*50%,Table42[[#This Row],[Odsetki normalne]])</f>
        <v>0</v>
      </c>
    </row>
    <row r="328" spans="2:11" x14ac:dyDescent="0.25">
      <c r="B328" s="1">
        <f t="shared" si="13"/>
        <v>26</v>
      </c>
      <c r="C328" s="4">
        <f t="shared" si="15"/>
        <v>308</v>
      </c>
      <c r="D328" s="5">
        <v>5.4800000000000001E-2</v>
      </c>
      <c r="E328" s="2">
        <f>I327*Table42[[#This Row],[Oprocentowanie]]/12</f>
        <v>0</v>
      </c>
      <c r="F328" s="2">
        <f>Table42[[#This Row],[Cała rata]]-Table42[[#This Row],[Odsetki normalne]]</f>
        <v>0</v>
      </c>
      <c r="G328" s="20">
        <f t="shared" si="14"/>
        <v>0</v>
      </c>
      <c r="H328" s="2"/>
      <c r="I328" s="11">
        <f>IF(I327-F328&gt;0.001,I327-F328-Table42[[#This Row],[Ile nadpłacamy przy tej racie?]],0)</f>
        <v>0</v>
      </c>
      <c r="K328" s="2">
        <f>IF(Table42[[#This Row],[Rok]]&lt;9,Table42[[#This Row],[Odsetki normalne]]*50%,Table42[[#This Row],[Odsetki normalne]])</f>
        <v>0</v>
      </c>
    </row>
    <row r="329" spans="2:11" x14ac:dyDescent="0.25">
      <c r="B329" s="1">
        <f t="shared" si="13"/>
        <v>26</v>
      </c>
      <c r="C329" s="4">
        <f t="shared" si="15"/>
        <v>309</v>
      </c>
      <c r="D329" s="5">
        <v>5.4800000000000001E-2</v>
      </c>
      <c r="E329" s="2">
        <f>I328*Table42[[#This Row],[Oprocentowanie]]/12</f>
        <v>0</v>
      </c>
      <c r="F329" s="2">
        <f>Table42[[#This Row],[Cała rata]]-Table42[[#This Row],[Odsetki normalne]]</f>
        <v>0</v>
      </c>
      <c r="G329" s="20">
        <f t="shared" si="14"/>
        <v>0</v>
      </c>
      <c r="H329" s="2"/>
      <c r="I329" s="11">
        <f>IF(I328-F329&gt;0.001,I328-F329-Table42[[#This Row],[Ile nadpłacamy przy tej racie?]],0)</f>
        <v>0</v>
      </c>
      <c r="K329" s="2">
        <f>IF(Table42[[#This Row],[Rok]]&lt;9,Table42[[#This Row],[Odsetki normalne]]*50%,Table42[[#This Row],[Odsetki normalne]])</f>
        <v>0</v>
      </c>
    </row>
    <row r="330" spans="2:11" x14ac:dyDescent="0.25">
      <c r="B330" s="1">
        <f t="shared" si="13"/>
        <v>26</v>
      </c>
      <c r="C330" s="4">
        <f t="shared" si="15"/>
        <v>310</v>
      </c>
      <c r="D330" s="5">
        <v>5.4800000000000001E-2</v>
      </c>
      <c r="E330" s="2">
        <f>I329*Table42[[#This Row],[Oprocentowanie]]/12</f>
        <v>0</v>
      </c>
      <c r="F330" s="2">
        <f>Table42[[#This Row],[Cała rata]]-Table42[[#This Row],[Odsetki normalne]]</f>
        <v>0</v>
      </c>
      <c r="G330" s="20">
        <f t="shared" si="14"/>
        <v>0</v>
      </c>
      <c r="H330" s="2"/>
      <c r="I330" s="11">
        <f>IF(I329-F330&gt;0.001,I329-F330-Table42[[#This Row],[Ile nadpłacamy przy tej racie?]],0)</f>
        <v>0</v>
      </c>
      <c r="K330" s="2">
        <f>IF(Table42[[#This Row],[Rok]]&lt;9,Table42[[#This Row],[Odsetki normalne]]*50%,Table42[[#This Row],[Odsetki normalne]])</f>
        <v>0</v>
      </c>
    </row>
    <row r="331" spans="2:11" x14ac:dyDescent="0.25">
      <c r="B331" s="1">
        <f t="shared" si="13"/>
        <v>26</v>
      </c>
      <c r="C331" s="4">
        <f t="shared" si="15"/>
        <v>311</v>
      </c>
      <c r="D331" s="5">
        <v>5.4800000000000001E-2</v>
      </c>
      <c r="E331" s="2">
        <f>I330*Table42[[#This Row],[Oprocentowanie]]/12</f>
        <v>0</v>
      </c>
      <c r="F331" s="2">
        <f>Table42[[#This Row],[Cała rata]]-Table42[[#This Row],[Odsetki normalne]]</f>
        <v>0</v>
      </c>
      <c r="G331" s="20">
        <f t="shared" si="14"/>
        <v>0</v>
      </c>
      <c r="H331" s="2"/>
      <c r="I331" s="11">
        <f>IF(I330-F331&gt;0.001,I330-F331-Table42[[#This Row],[Ile nadpłacamy przy tej racie?]],0)</f>
        <v>0</v>
      </c>
      <c r="K331" s="2">
        <f>IF(Table42[[#This Row],[Rok]]&lt;9,Table42[[#This Row],[Odsetki normalne]]*50%,Table42[[#This Row],[Odsetki normalne]])</f>
        <v>0</v>
      </c>
    </row>
    <row r="332" spans="2:11" x14ac:dyDescent="0.25">
      <c r="B332" s="1">
        <f t="shared" si="13"/>
        <v>26</v>
      </c>
      <c r="C332" s="4">
        <f t="shared" si="15"/>
        <v>312</v>
      </c>
      <c r="D332" s="5">
        <v>5.4800000000000001E-2</v>
      </c>
      <c r="E332" s="2">
        <f>I331*Table42[[#This Row],[Oprocentowanie]]/12</f>
        <v>0</v>
      </c>
      <c r="F332" s="2">
        <f>Table42[[#This Row],[Cała rata]]-Table42[[#This Row],[Odsetki normalne]]</f>
        <v>0</v>
      </c>
      <c r="G332" s="20">
        <f t="shared" si="14"/>
        <v>0</v>
      </c>
      <c r="H332" s="2"/>
      <c r="I332" s="11">
        <f>IF(I331-F332&gt;0.001,I331-F332-Table42[[#This Row],[Ile nadpłacamy przy tej racie?]],0)</f>
        <v>0</v>
      </c>
      <c r="K332" s="2">
        <f>IF(Table42[[#This Row],[Rok]]&lt;9,Table42[[#This Row],[Odsetki normalne]]*50%,Table42[[#This Row],[Odsetki normalne]])</f>
        <v>0</v>
      </c>
    </row>
    <row r="333" spans="2:11" x14ac:dyDescent="0.25">
      <c r="B333" s="6">
        <f t="shared" si="13"/>
        <v>27</v>
      </c>
      <c r="C333" s="7">
        <f t="shared" si="15"/>
        <v>313</v>
      </c>
      <c r="D333" s="8">
        <v>5.4800000000000001E-2</v>
      </c>
      <c r="E333" s="9">
        <f>I332*Table42[[#This Row],[Oprocentowanie]]/12</f>
        <v>0</v>
      </c>
      <c r="F333" s="9">
        <f>Table42[[#This Row],[Cała rata]]-Table42[[#This Row],[Odsetki normalne]]</f>
        <v>0</v>
      </c>
      <c r="G333" s="20">
        <f t="shared" si="14"/>
        <v>0</v>
      </c>
      <c r="H333" s="9"/>
      <c r="I333" s="9">
        <f>IF(I332-F333&gt;0.001,I332-F333-Table42[[#This Row],[Ile nadpłacamy przy tej racie?]],0)</f>
        <v>0</v>
      </c>
      <c r="K333" s="9">
        <f>IF(Table42[[#This Row],[Rok]]&lt;9,Table42[[#This Row],[Odsetki normalne]]*50%,Table42[[#This Row],[Odsetki normalne]])</f>
        <v>0</v>
      </c>
    </row>
    <row r="334" spans="2:11" x14ac:dyDescent="0.25">
      <c r="B334" s="6">
        <f t="shared" si="13"/>
        <v>27</v>
      </c>
      <c r="C334" s="7">
        <f t="shared" si="15"/>
        <v>314</v>
      </c>
      <c r="D334" s="8">
        <v>5.4800000000000001E-2</v>
      </c>
      <c r="E334" s="9">
        <f>I333*Table42[[#This Row],[Oprocentowanie]]/12</f>
        <v>0</v>
      </c>
      <c r="F334" s="9">
        <f>Table42[[#This Row],[Cała rata]]-Table42[[#This Row],[Odsetki normalne]]</f>
        <v>0</v>
      </c>
      <c r="G334" s="20">
        <f t="shared" si="14"/>
        <v>0</v>
      </c>
      <c r="H334" s="9"/>
      <c r="I334" s="9">
        <f>IF(I333-F334&gt;0.001,I333-F334-Table42[[#This Row],[Ile nadpłacamy przy tej racie?]],0)</f>
        <v>0</v>
      </c>
      <c r="K334" s="9">
        <f>IF(Table42[[#This Row],[Rok]]&lt;9,Table42[[#This Row],[Odsetki normalne]]*50%,Table42[[#This Row],[Odsetki normalne]])</f>
        <v>0</v>
      </c>
    </row>
    <row r="335" spans="2:11" x14ac:dyDescent="0.25">
      <c r="B335" s="6">
        <f t="shared" si="13"/>
        <v>27</v>
      </c>
      <c r="C335" s="7">
        <f t="shared" si="15"/>
        <v>315</v>
      </c>
      <c r="D335" s="8">
        <v>5.4800000000000001E-2</v>
      </c>
      <c r="E335" s="9">
        <f>I334*Table42[[#This Row],[Oprocentowanie]]/12</f>
        <v>0</v>
      </c>
      <c r="F335" s="9">
        <f>Table42[[#This Row],[Cała rata]]-Table42[[#This Row],[Odsetki normalne]]</f>
        <v>0</v>
      </c>
      <c r="G335" s="20">
        <f t="shared" si="14"/>
        <v>0</v>
      </c>
      <c r="H335" s="9"/>
      <c r="I335" s="9">
        <f>IF(I334-F335&gt;0.001,I334-F335-Table42[[#This Row],[Ile nadpłacamy przy tej racie?]],0)</f>
        <v>0</v>
      </c>
      <c r="K335" s="9">
        <f>IF(Table42[[#This Row],[Rok]]&lt;9,Table42[[#This Row],[Odsetki normalne]]*50%,Table42[[#This Row],[Odsetki normalne]])</f>
        <v>0</v>
      </c>
    </row>
    <row r="336" spans="2:11" x14ac:dyDescent="0.25">
      <c r="B336" s="6">
        <f t="shared" si="13"/>
        <v>27</v>
      </c>
      <c r="C336" s="7">
        <f t="shared" si="15"/>
        <v>316</v>
      </c>
      <c r="D336" s="8">
        <v>5.4800000000000001E-2</v>
      </c>
      <c r="E336" s="9">
        <f>I335*Table42[[#This Row],[Oprocentowanie]]/12</f>
        <v>0</v>
      </c>
      <c r="F336" s="9">
        <f>Table42[[#This Row],[Cała rata]]-Table42[[#This Row],[Odsetki normalne]]</f>
        <v>0</v>
      </c>
      <c r="G336" s="20">
        <f t="shared" si="14"/>
        <v>0</v>
      </c>
      <c r="H336" s="9"/>
      <c r="I336" s="9">
        <f>IF(I335-F336&gt;0.001,I335-F336-Table42[[#This Row],[Ile nadpłacamy przy tej racie?]],0)</f>
        <v>0</v>
      </c>
      <c r="K336" s="9">
        <f>IF(Table42[[#This Row],[Rok]]&lt;9,Table42[[#This Row],[Odsetki normalne]]*50%,Table42[[#This Row],[Odsetki normalne]])</f>
        <v>0</v>
      </c>
    </row>
    <row r="337" spans="2:11" x14ac:dyDescent="0.25">
      <c r="B337" s="6">
        <f t="shared" si="13"/>
        <v>27</v>
      </c>
      <c r="C337" s="7">
        <f t="shared" si="15"/>
        <v>317</v>
      </c>
      <c r="D337" s="8">
        <v>5.4800000000000001E-2</v>
      </c>
      <c r="E337" s="9">
        <f>I336*Table42[[#This Row],[Oprocentowanie]]/12</f>
        <v>0</v>
      </c>
      <c r="F337" s="9">
        <f>Table42[[#This Row],[Cała rata]]-Table42[[#This Row],[Odsetki normalne]]</f>
        <v>0</v>
      </c>
      <c r="G337" s="20">
        <f t="shared" si="14"/>
        <v>0</v>
      </c>
      <c r="H337" s="9"/>
      <c r="I337" s="9">
        <f>IF(I336-F337&gt;0.001,I336-F337-Table42[[#This Row],[Ile nadpłacamy przy tej racie?]],0)</f>
        <v>0</v>
      </c>
      <c r="K337" s="9">
        <f>IF(Table42[[#This Row],[Rok]]&lt;9,Table42[[#This Row],[Odsetki normalne]]*50%,Table42[[#This Row],[Odsetki normalne]])</f>
        <v>0</v>
      </c>
    </row>
    <row r="338" spans="2:11" x14ac:dyDescent="0.25">
      <c r="B338" s="6">
        <f t="shared" si="13"/>
        <v>27</v>
      </c>
      <c r="C338" s="7">
        <f t="shared" si="15"/>
        <v>318</v>
      </c>
      <c r="D338" s="8">
        <v>5.4800000000000001E-2</v>
      </c>
      <c r="E338" s="9">
        <f>I337*Table42[[#This Row],[Oprocentowanie]]/12</f>
        <v>0</v>
      </c>
      <c r="F338" s="9">
        <f>Table42[[#This Row],[Cała rata]]-Table42[[#This Row],[Odsetki normalne]]</f>
        <v>0</v>
      </c>
      <c r="G338" s="20">
        <f t="shared" si="14"/>
        <v>0</v>
      </c>
      <c r="H338" s="9"/>
      <c r="I338" s="9">
        <f>IF(I337-F338&gt;0.001,I337-F338-Table42[[#This Row],[Ile nadpłacamy przy tej racie?]],0)</f>
        <v>0</v>
      </c>
      <c r="K338" s="9">
        <f>IF(Table42[[#This Row],[Rok]]&lt;9,Table42[[#This Row],[Odsetki normalne]]*50%,Table42[[#This Row],[Odsetki normalne]])</f>
        <v>0</v>
      </c>
    </row>
    <row r="339" spans="2:11" x14ac:dyDescent="0.25">
      <c r="B339" s="6">
        <f t="shared" si="13"/>
        <v>27</v>
      </c>
      <c r="C339" s="7">
        <f t="shared" si="15"/>
        <v>319</v>
      </c>
      <c r="D339" s="8">
        <v>5.4800000000000001E-2</v>
      </c>
      <c r="E339" s="9">
        <f>I338*Table42[[#This Row],[Oprocentowanie]]/12</f>
        <v>0</v>
      </c>
      <c r="F339" s="9">
        <f>Table42[[#This Row],[Cała rata]]-Table42[[#This Row],[Odsetki normalne]]</f>
        <v>0</v>
      </c>
      <c r="G339" s="20">
        <f t="shared" si="14"/>
        <v>0</v>
      </c>
      <c r="H339" s="9"/>
      <c r="I339" s="9">
        <f>IF(I338-F339&gt;0.001,I338-F339-Table42[[#This Row],[Ile nadpłacamy przy tej racie?]],0)</f>
        <v>0</v>
      </c>
      <c r="K339" s="9">
        <f>IF(Table42[[#This Row],[Rok]]&lt;9,Table42[[#This Row],[Odsetki normalne]]*50%,Table42[[#This Row],[Odsetki normalne]])</f>
        <v>0</v>
      </c>
    </row>
    <row r="340" spans="2:11" x14ac:dyDescent="0.25">
      <c r="B340" s="6">
        <f t="shared" si="13"/>
        <v>27</v>
      </c>
      <c r="C340" s="7">
        <f t="shared" si="15"/>
        <v>320</v>
      </c>
      <c r="D340" s="8">
        <v>5.4800000000000001E-2</v>
      </c>
      <c r="E340" s="9">
        <f>I339*Table42[[#This Row],[Oprocentowanie]]/12</f>
        <v>0</v>
      </c>
      <c r="F340" s="9">
        <f>Table42[[#This Row],[Cała rata]]-Table42[[#This Row],[Odsetki normalne]]</f>
        <v>0</v>
      </c>
      <c r="G340" s="20">
        <f t="shared" si="14"/>
        <v>0</v>
      </c>
      <c r="H340" s="9"/>
      <c r="I340" s="9">
        <f>IF(I339-F340&gt;0.001,I339-F340-Table42[[#This Row],[Ile nadpłacamy przy tej racie?]],0)</f>
        <v>0</v>
      </c>
      <c r="K340" s="9">
        <f>IF(Table42[[#This Row],[Rok]]&lt;9,Table42[[#This Row],[Odsetki normalne]]*50%,Table42[[#This Row],[Odsetki normalne]])</f>
        <v>0</v>
      </c>
    </row>
    <row r="341" spans="2:11" x14ac:dyDescent="0.25">
      <c r="B341" s="6">
        <f t="shared" si="13"/>
        <v>27</v>
      </c>
      <c r="C341" s="7">
        <f t="shared" si="15"/>
        <v>321</v>
      </c>
      <c r="D341" s="8">
        <v>5.4800000000000001E-2</v>
      </c>
      <c r="E341" s="9">
        <f>I340*Table42[[#This Row],[Oprocentowanie]]/12</f>
        <v>0</v>
      </c>
      <c r="F341" s="9">
        <f>Table42[[#This Row],[Cała rata]]-Table42[[#This Row],[Odsetki normalne]]</f>
        <v>0</v>
      </c>
      <c r="G341" s="20">
        <f t="shared" si="14"/>
        <v>0</v>
      </c>
      <c r="H341" s="9"/>
      <c r="I341" s="9">
        <f>IF(I340-F341&gt;0.001,I340-F341-Table42[[#This Row],[Ile nadpłacamy przy tej racie?]],0)</f>
        <v>0</v>
      </c>
      <c r="K341" s="9">
        <f>IF(Table42[[#This Row],[Rok]]&lt;9,Table42[[#This Row],[Odsetki normalne]]*50%,Table42[[#This Row],[Odsetki normalne]])</f>
        <v>0</v>
      </c>
    </row>
    <row r="342" spans="2:11" x14ac:dyDescent="0.25">
      <c r="B342" s="6">
        <f t="shared" ref="B342:B405" si="16">ROUNDUP(C342/12,0)</f>
        <v>27</v>
      </c>
      <c r="C342" s="7">
        <f t="shared" si="15"/>
        <v>322</v>
      </c>
      <c r="D342" s="8">
        <v>5.4800000000000001E-2</v>
      </c>
      <c r="E342" s="9">
        <f>I341*Table42[[#This Row],[Oprocentowanie]]/12</f>
        <v>0</v>
      </c>
      <c r="F342" s="9">
        <f>Table42[[#This Row],[Cała rata]]-Table42[[#This Row],[Odsetki normalne]]</f>
        <v>0</v>
      </c>
      <c r="G342" s="20">
        <f t="shared" ref="G342:G405" si="17">IF(I341&gt;0.001,-$C$12,0)</f>
        <v>0</v>
      </c>
      <c r="H342" s="9"/>
      <c r="I342" s="9">
        <f>IF(I341-F342&gt;0.001,I341-F342-Table42[[#This Row],[Ile nadpłacamy przy tej racie?]],0)</f>
        <v>0</v>
      </c>
      <c r="K342" s="9">
        <f>IF(Table42[[#This Row],[Rok]]&lt;9,Table42[[#This Row],[Odsetki normalne]]*50%,Table42[[#This Row],[Odsetki normalne]])</f>
        <v>0</v>
      </c>
    </row>
    <row r="343" spans="2:11" x14ac:dyDescent="0.25">
      <c r="B343" s="6">
        <f t="shared" si="16"/>
        <v>27</v>
      </c>
      <c r="C343" s="7">
        <f t="shared" ref="C343:C406" si="18">C342+1</f>
        <v>323</v>
      </c>
      <c r="D343" s="8">
        <v>5.4800000000000001E-2</v>
      </c>
      <c r="E343" s="9">
        <f>I342*Table42[[#This Row],[Oprocentowanie]]/12</f>
        <v>0</v>
      </c>
      <c r="F343" s="9">
        <f>Table42[[#This Row],[Cała rata]]-Table42[[#This Row],[Odsetki normalne]]</f>
        <v>0</v>
      </c>
      <c r="G343" s="20">
        <f t="shared" si="17"/>
        <v>0</v>
      </c>
      <c r="H343" s="9"/>
      <c r="I343" s="9">
        <f>IF(I342-F343&gt;0.001,I342-F343-Table42[[#This Row],[Ile nadpłacamy przy tej racie?]],0)</f>
        <v>0</v>
      </c>
      <c r="K343" s="9">
        <f>IF(Table42[[#This Row],[Rok]]&lt;9,Table42[[#This Row],[Odsetki normalne]]*50%,Table42[[#This Row],[Odsetki normalne]])</f>
        <v>0</v>
      </c>
    </row>
    <row r="344" spans="2:11" x14ac:dyDescent="0.25">
      <c r="B344" s="6">
        <f t="shared" si="16"/>
        <v>27</v>
      </c>
      <c r="C344" s="7">
        <f t="shared" si="18"/>
        <v>324</v>
      </c>
      <c r="D344" s="8">
        <v>5.4800000000000001E-2</v>
      </c>
      <c r="E344" s="9">
        <f>I343*Table42[[#This Row],[Oprocentowanie]]/12</f>
        <v>0</v>
      </c>
      <c r="F344" s="9">
        <f>Table42[[#This Row],[Cała rata]]-Table42[[#This Row],[Odsetki normalne]]</f>
        <v>0</v>
      </c>
      <c r="G344" s="20">
        <f t="shared" si="17"/>
        <v>0</v>
      </c>
      <c r="H344" s="9"/>
      <c r="I344" s="9">
        <f>IF(I343-F344&gt;0.001,I343-F344-Table42[[#This Row],[Ile nadpłacamy przy tej racie?]],0)</f>
        <v>0</v>
      </c>
      <c r="K344" s="9">
        <f>IF(Table42[[#This Row],[Rok]]&lt;9,Table42[[#This Row],[Odsetki normalne]]*50%,Table42[[#This Row],[Odsetki normalne]])</f>
        <v>0</v>
      </c>
    </row>
    <row r="345" spans="2:11" x14ac:dyDescent="0.25">
      <c r="B345" s="1">
        <f t="shared" si="16"/>
        <v>28</v>
      </c>
      <c r="C345" s="4">
        <f t="shared" si="18"/>
        <v>325</v>
      </c>
      <c r="D345" s="5">
        <v>5.4800000000000001E-2</v>
      </c>
      <c r="E345" s="2">
        <f>I344*Table42[[#This Row],[Oprocentowanie]]/12</f>
        <v>0</v>
      </c>
      <c r="F345" s="2">
        <f>Table42[[#This Row],[Cała rata]]-Table42[[#This Row],[Odsetki normalne]]</f>
        <v>0</v>
      </c>
      <c r="G345" s="20">
        <f t="shared" si="17"/>
        <v>0</v>
      </c>
      <c r="H345" s="2"/>
      <c r="I345" s="11">
        <f>IF(I344-F345&gt;0.001,I344-F345-Table42[[#This Row],[Ile nadpłacamy przy tej racie?]],0)</f>
        <v>0</v>
      </c>
      <c r="K345" s="2">
        <f>IF(Table42[[#This Row],[Rok]]&lt;9,Table42[[#This Row],[Odsetki normalne]]*50%,Table42[[#This Row],[Odsetki normalne]])</f>
        <v>0</v>
      </c>
    </row>
    <row r="346" spans="2:11" x14ac:dyDescent="0.25">
      <c r="B346" s="1">
        <f t="shared" si="16"/>
        <v>28</v>
      </c>
      <c r="C346" s="4">
        <f t="shared" si="18"/>
        <v>326</v>
      </c>
      <c r="D346" s="5">
        <v>5.4800000000000001E-2</v>
      </c>
      <c r="E346" s="2">
        <f>I345*Table42[[#This Row],[Oprocentowanie]]/12</f>
        <v>0</v>
      </c>
      <c r="F346" s="2">
        <f>Table42[[#This Row],[Cała rata]]-Table42[[#This Row],[Odsetki normalne]]</f>
        <v>0</v>
      </c>
      <c r="G346" s="20">
        <f t="shared" si="17"/>
        <v>0</v>
      </c>
      <c r="H346" s="2"/>
      <c r="I346" s="11">
        <f>IF(I345-F346&gt;0.001,I345-F346-Table42[[#This Row],[Ile nadpłacamy przy tej racie?]],0)</f>
        <v>0</v>
      </c>
      <c r="K346" s="2">
        <f>IF(Table42[[#This Row],[Rok]]&lt;9,Table42[[#This Row],[Odsetki normalne]]*50%,Table42[[#This Row],[Odsetki normalne]])</f>
        <v>0</v>
      </c>
    </row>
    <row r="347" spans="2:11" x14ac:dyDescent="0.25">
      <c r="B347" s="1">
        <f t="shared" si="16"/>
        <v>28</v>
      </c>
      <c r="C347" s="4">
        <f t="shared" si="18"/>
        <v>327</v>
      </c>
      <c r="D347" s="5">
        <v>5.4800000000000001E-2</v>
      </c>
      <c r="E347" s="2">
        <f>I346*Table42[[#This Row],[Oprocentowanie]]/12</f>
        <v>0</v>
      </c>
      <c r="F347" s="2">
        <f>Table42[[#This Row],[Cała rata]]-Table42[[#This Row],[Odsetki normalne]]</f>
        <v>0</v>
      </c>
      <c r="G347" s="20">
        <f t="shared" si="17"/>
        <v>0</v>
      </c>
      <c r="H347" s="2"/>
      <c r="I347" s="11">
        <f>IF(I346-F347&gt;0.001,I346-F347-Table42[[#This Row],[Ile nadpłacamy przy tej racie?]],0)</f>
        <v>0</v>
      </c>
      <c r="K347" s="2">
        <f>IF(Table42[[#This Row],[Rok]]&lt;9,Table42[[#This Row],[Odsetki normalne]]*50%,Table42[[#This Row],[Odsetki normalne]])</f>
        <v>0</v>
      </c>
    </row>
    <row r="348" spans="2:11" x14ac:dyDescent="0.25">
      <c r="B348" s="1">
        <f t="shared" si="16"/>
        <v>28</v>
      </c>
      <c r="C348" s="4">
        <f t="shared" si="18"/>
        <v>328</v>
      </c>
      <c r="D348" s="5">
        <v>5.4800000000000001E-2</v>
      </c>
      <c r="E348" s="2">
        <f>I347*Table42[[#This Row],[Oprocentowanie]]/12</f>
        <v>0</v>
      </c>
      <c r="F348" s="2">
        <f>Table42[[#This Row],[Cała rata]]-Table42[[#This Row],[Odsetki normalne]]</f>
        <v>0</v>
      </c>
      <c r="G348" s="20">
        <f t="shared" si="17"/>
        <v>0</v>
      </c>
      <c r="H348" s="2"/>
      <c r="I348" s="11">
        <f>IF(I347-F348&gt;0.001,I347-F348-Table42[[#This Row],[Ile nadpłacamy przy tej racie?]],0)</f>
        <v>0</v>
      </c>
      <c r="K348" s="2">
        <f>IF(Table42[[#This Row],[Rok]]&lt;9,Table42[[#This Row],[Odsetki normalne]]*50%,Table42[[#This Row],[Odsetki normalne]])</f>
        <v>0</v>
      </c>
    </row>
    <row r="349" spans="2:11" x14ac:dyDescent="0.25">
      <c r="B349" s="1">
        <f t="shared" si="16"/>
        <v>28</v>
      </c>
      <c r="C349" s="4">
        <f t="shared" si="18"/>
        <v>329</v>
      </c>
      <c r="D349" s="5">
        <v>5.4800000000000001E-2</v>
      </c>
      <c r="E349" s="2">
        <f>I348*Table42[[#This Row],[Oprocentowanie]]/12</f>
        <v>0</v>
      </c>
      <c r="F349" s="2">
        <f>Table42[[#This Row],[Cała rata]]-Table42[[#This Row],[Odsetki normalne]]</f>
        <v>0</v>
      </c>
      <c r="G349" s="20">
        <f t="shared" si="17"/>
        <v>0</v>
      </c>
      <c r="H349" s="2"/>
      <c r="I349" s="11">
        <f>IF(I348-F349&gt;0.001,I348-F349-Table42[[#This Row],[Ile nadpłacamy przy tej racie?]],0)</f>
        <v>0</v>
      </c>
      <c r="K349" s="2">
        <f>IF(Table42[[#This Row],[Rok]]&lt;9,Table42[[#This Row],[Odsetki normalne]]*50%,Table42[[#This Row],[Odsetki normalne]])</f>
        <v>0</v>
      </c>
    </row>
    <row r="350" spans="2:11" x14ac:dyDescent="0.25">
      <c r="B350" s="1">
        <f t="shared" si="16"/>
        <v>28</v>
      </c>
      <c r="C350" s="4">
        <f t="shared" si="18"/>
        <v>330</v>
      </c>
      <c r="D350" s="5">
        <v>5.4800000000000001E-2</v>
      </c>
      <c r="E350" s="2">
        <f>I349*Table42[[#This Row],[Oprocentowanie]]/12</f>
        <v>0</v>
      </c>
      <c r="F350" s="2">
        <f>Table42[[#This Row],[Cała rata]]-Table42[[#This Row],[Odsetki normalne]]</f>
        <v>0</v>
      </c>
      <c r="G350" s="20">
        <f t="shared" si="17"/>
        <v>0</v>
      </c>
      <c r="H350" s="2"/>
      <c r="I350" s="11">
        <f>IF(I349-F350&gt;0.001,I349-F350-Table42[[#This Row],[Ile nadpłacamy przy tej racie?]],0)</f>
        <v>0</v>
      </c>
      <c r="K350" s="2">
        <f>IF(Table42[[#This Row],[Rok]]&lt;9,Table42[[#This Row],[Odsetki normalne]]*50%,Table42[[#This Row],[Odsetki normalne]])</f>
        <v>0</v>
      </c>
    </row>
    <row r="351" spans="2:11" x14ac:dyDescent="0.25">
      <c r="B351" s="1">
        <f t="shared" si="16"/>
        <v>28</v>
      </c>
      <c r="C351" s="4">
        <f t="shared" si="18"/>
        <v>331</v>
      </c>
      <c r="D351" s="5">
        <v>5.4800000000000001E-2</v>
      </c>
      <c r="E351" s="2">
        <f>I350*Table42[[#This Row],[Oprocentowanie]]/12</f>
        <v>0</v>
      </c>
      <c r="F351" s="2">
        <f>Table42[[#This Row],[Cała rata]]-Table42[[#This Row],[Odsetki normalne]]</f>
        <v>0</v>
      </c>
      <c r="G351" s="20">
        <f t="shared" si="17"/>
        <v>0</v>
      </c>
      <c r="H351" s="2"/>
      <c r="I351" s="11">
        <f>IF(I350-F351&gt;0.001,I350-F351-Table42[[#This Row],[Ile nadpłacamy przy tej racie?]],0)</f>
        <v>0</v>
      </c>
      <c r="K351" s="2">
        <f>IF(Table42[[#This Row],[Rok]]&lt;9,Table42[[#This Row],[Odsetki normalne]]*50%,Table42[[#This Row],[Odsetki normalne]])</f>
        <v>0</v>
      </c>
    </row>
    <row r="352" spans="2:11" x14ac:dyDescent="0.25">
      <c r="B352" s="1">
        <f t="shared" si="16"/>
        <v>28</v>
      </c>
      <c r="C352" s="4">
        <f t="shared" si="18"/>
        <v>332</v>
      </c>
      <c r="D352" s="5">
        <v>5.4800000000000001E-2</v>
      </c>
      <c r="E352" s="2">
        <f>I351*Table42[[#This Row],[Oprocentowanie]]/12</f>
        <v>0</v>
      </c>
      <c r="F352" s="2">
        <f>Table42[[#This Row],[Cała rata]]-Table42[[#This Row],[Odsetki normalne]]</f>
        <v>0</v>
      </c>
      <c r="G352" s="20">
        <f t="shared" si="17"/>
        <v>0</v>
      </c>
      <c r="H352" s="2"/>
      <c r="I352" s="11">
        <f>IF(I351-F352&gt;0.001,I351-F352-Table42[[#This Row],[Ile nadpłacamy przy tej racie?]],0)</f>
        <v>0</v>
      </c>
      <c r="K352" s="2">
        <f>IF(Table42[[#This Row],[Rok]]&lt;9,Table42[[#This Row],[Odsetki normalne]]*50%,Table42[[#This Row],[Odsetki normalne]])</f>
        <v>0</v>
      </c>
    </row>
    <row r="353" spans="2:11" x14ac:dyDescent="0.25">
      <c r="B353" s="1">
        <f t="shared" si="16"/>
        <v>28</v>
      </c>
      <c r="C353" s="4">
        <f t="shared" si="18"/>
        <v>333</v>
      </c>
      <c r="D353" s="5">
        <v>5.4800000000000001E-2</v>
      </c>
      <c r="E353" s="2">
        <f>I352*Table42[[#This Row],[Oprocentowanie]]/12</f>
        <v>0</v>
      </c>
      <c r="F353" s="2">
        <f>Table42[[#This Row],[Cała rata]]-Table42[[#This Row],[Odsetki normalne]]</f>
        <v>0</v>
      </c>
      <c r="G353" s="20">
        <f t="shared" si="17"/>
        <v>0</v>
      </c>
      <c r="H353" s="2"/>
      <c r="I353" s="11">
        <f>IF(I352-F353&gt;0.001,I352-F353-Table42[[#This Row],[Ile nadpłacamy przy tej racie?]],0)</f>
        <v>0</v>
      </c>
      <c r="K353" s="2">
        <f>IF(Table42[[#This Row],[Rok]]&lt;9,Table42[[#This Row],[Odsetki normalne]]*50%,Table42[[#This Row],[Odsetki normalne]])</f>
        <v>0</v>
      </c>
    </row>
    <row r="354" spans="2:11" x14ac:dyDescent="0.25">
      <c r="B354" s="1">
        <f t="shared" si="16"/>
        <v>28</v>
      </c>
      <c r="C354" s="4">
        <f t="shared" si="18"/>
        <v>334</v>
      </c>
      <c r="D354" s="5">
        <v>5.4800000000000001E-2</v>
      </c>
      <c r="E354" s="2">
        <f>I353*Table42[[#This Row],[Oprocentowanie]]/12</f>
        <v>0</v>
      </c>
      <c r="F354" s="2">
        <f>Table42[[#This Row],[Cała rata]]-Table42[[#This Row],[Odsetki normalne]]</f>
        <v>0</v>
      </c>
      <c r="G354" s="20">
        <f t="shared" si="17"/>
        <v>0</v>
      </c>
      <c r="H354" s="2"/>
      <c r="I354" s="11">
        <f>IF(I353-F354&gt;0.001,I353-F354-Table42[[#This Row],[Ile nadpłacamy przy tej racie?]],0)</f>
        <v>0</v>
      </c>
      <c r="K354" s="2">
        <f>IF(Table42[[#This Row],[Rok]]&lt;9,Table42[[#This Row],[Odsetki normalne]]*50%,Table42[[#This Row],[Odsetki normalne]])</f>
        <v>0</v>
      </c>
    </row>
    <row r="355" spans="2:11" x14ac:dyDescent="0.25">
      <c r="B355" s="1">
        <f t="shared" si="16"/>
        <v>28</v>
      </c>
      <c r="C355" s="4">
        <f t="shared" si="18"/>
        <v>335</v>
      </c>
      <c r="D355" s="5">
        <v>5.4800000000000001E-2</v>
      </c>
      <c r="E355" s="2">
        <f>I354*Table42[[#This Row],[Oprocentowanie]]/12</f>
        <v>0</v>
      </c>
      <c r="F355" s="2">
        <f>Table42[[#This Row],[Cała rata]]-Table42[[#This Row],[Odsetki normalne]]</f>
        <v>0</v>
      </c>
      <c r="G355" s="20">
        <f t="shared" si="17"/>
        <v>0</v>
      </c>
      <c r="H355" s="2"/>
      <c r="I355" s="11">
        <f>IF(I354-F355&gt;0.001,I354-F355-Table42[[#This Row],[Ile nadpłacamy przy tej racie?]],0)</f>
        <v>0</v>
      </c>
      <c r="K355" s="2">
        <f>IF(Table42[[#This Row],[Rok]]&lt;9,Table42[[#This Row],[Odsetki normalne]]*50%,Table42[[#This Row],[Odsetki normalne]])</f>
        <v>0</v>
      </c>
    </row>
    <row r="356" spans="2:11" x14ac:dyDescent="0.25">
      <c r="B356" s="1">
        <f t="shared" si="16"/>
        <v>28</v>
      </c>
      <c r="C356" s="4">
        <f t="shared" si="18"/>
        <v>336</v>
      </c>
      <c r="D356" s="5">
        <v>5.4800000000000001E-2</v>
      </c>
      <c r="E356" s="2">
        <f>I355*Table42[[#This Row],[Oprocentowanie]]/12</f>
        <v>0</v>
      </c>
      <c r="F356" s="2">
        <f>Table42[[#This Row],[Cała rata]]-Table42[[#This Row],[Odsetki normalne]]</f>
        <v>0</v>
      </c>
      <c r="G356" s="20">
        <f t="shared" si="17"/>
        <v>0</v>
      </c>
      <c r="H356" s="2"/>
      <c r="I356" s="11">
        <f>IF(I355-F356&gt;0.001,I355-F356-Table42[[#This Row],[Ile nadpłacamy przy tej racie?]],0)</f>
        <v>0</v>
      </c>
      <c r="K356" s="2">
        <f>IF(Table42[[#This Row],[Rok]]&lt;9,Table42[[#This Row],[Odsetki normalne]]*50%,Table42[[#This Row],[Odsetki normalne]])</f>
        <v>0</v>
      </c>
    </row>
    <row r="357" spans="2:11" x14ac:dyDescent="0.25">
      <c r="B357" s="6">
        <f t="shared" si="16"/>
        <v>29</v>
      </c>
      <c r="C357" s="7">
        <f t="shared" si="18"/>
        <v>337</v>
      </c>
      <c r="D357" s="8">
        <v>5.4800000000000001E-2</v>
      </c>
      <c r="E357" s="9">
        <f>I356*Table42[[#This Row],[Oprocentowanie]]/12</f>
        <v>0</v>
      </c>
      <c r="F357" s="9">
        <f>Table42[[#This Row],[Cała rata]]-Table42[[#This Row],[Odsetki normalne]]</f>
        <v>0</v>
      </c>
      <c r="G357" s="20">
        <f t="shared" si="17"/>
        <v>0</v>
      </c>
      <c r="H357" s="9"/>
      <c r="I357" s="9">
        <f>IF(I356-F357&gt;0.001,I356-F357-Table42[[#This Row],[Ile nadpłacamy przy tej racie?]],0)</f>
        <v>0</v>
      </c>
      <c r="K357" s="9">
        <f>IF(Table42[[#This Row],[Rok]]&lt;9,Table42[[#This Row],[Odsetki normalne]]*50%,Table42[[#This Row],[Odsetki normalne]])</f>
        <v>0</v>
      </c>
    </row>
    <row r="358" spans="2:11" x14ac:dyDescent="0.25">
      <c r="B358" s="6">
        <f t="shared" si="16"/>
        <v>29</v>
      </c>
      <c r="C358" s="7">
        <f t="shared" si="18"/>
        <v>338</v>
      </c>
      <c r="D358" s="8">
        <v>5.4800000000000001E-2</v>
      </c>
      <c r="E358" s="9">
        <f>I357*Table42[[#This Row],[Oprocentowanie]]/12</f>
        <v>0</v>
      </c>
      <c r="F358" s="9">
        <f>Table42[[#This Row],[Cała rata]]-Table42[[#This Row],[Odsetki normalne]]</f>
        <v>0</v>
      </c>
      <c r="G358" s="20">
        <f t="shared" si="17"/>
        <v>0</v>
      </c>
      <c r="H358" s="9"/>
      <c r="I358" s="9">
        <f>IF(I357-F358&gt;0.001,I357-F358-Table42[[#This Row],[Ile nadpłacamy przy tej racie?]],0)</f>
        <v>0</v>
      </c>
      <c r="K358" s="9">
        <f>IF(Table42[[#This Row],[Rok]]&lt;9,Table42[[#This Row],[Odsetki normalne]]*50%,Table42[[#This Row],[Odsetki normalne]])</f>
        <v>0</v>
      </c>
    </row>
    <row r="359" spans="2:11" x14ac:dyDescent="0.25">
      <c r="B359" s="6">
        <f t="shared" si="16"/>
        <v>29</v>
      </c>
      <c r="C359" s="7">
        <f t="shared" si="18"/>
        <v>339</v>
      </c>
      <c r="D359" s="8">
        <v>5.4800000000000001E-2</v>
      </c>
      <c r="E359" s="9">
        <f>I358*Table42[[#This Row],[Oprocentowanie]]/12</f>
        <v>0</v>
      </c>
      <c r="F359" s="9">
        <f>Table42[[#This Row],[Cała rata]]-Table42[[#This Row],[Odsetki normalne]]</f>
        <v>0</v>
      </c>
      <c r="G359" s="20">
        <f t="shared" si="17"/>
        <v>0</v>
      </c>
      <c r="H359" s="9"/>
      <c r="I359" s="9">
        <f>IF(I358-F359&gt;0.001,I358-F359-Table42[[#This Row],[Ile nadpłacamy przy tej racie?]],0)</f>
        <v>0</v>
      </c>
      <c r="K359" s="9">
        <f>IF(Table42[[#This Row],[Rok]]&lt;9,Table42[[#This Row],[Odsetki normalne]]*50%,Table42[[#This Row],[Odsetki normalne]])</f>
        <v>0</v>
      </c>
    </row>
    <row r="360" spans="2:11" x14ac:dyDescent="0.25">
      <c r="B360" s="6">
        <f t="shared" si="16"/>
        <v>29</v>
      </c>
      <c r="C360" s="7">
        <f t="shared" si="18"/>
        <v>340</v>
      </c>
      <c r="D360" s="8">
        <v>5.4800000000000001E-2</v>
      </c>
      <c r="E360" s="9">
        <f>I359*Table42[[#This Row],[Oprocentowanie]]/12</f>
        <v>0</v>
      </c>
      <c r="F360" s="9">
        <f>Table42[[#This Row],[Cała rata]]-Table42[[#This Row],[Odsetki normalne]]</f>
        <v>0</v>
      </c>
      <c r="G360" s="20">
        <f t="shared" si="17"/>
        <v>0</v>
      </c>
      <c r="H360" s="9"/>
      <c r="I360" s="9">
        <f>IF(I359-F360&gt;0.001,I359-F360-Table42[[#This Row],[Ile nadpłacamy przy tej racie?]],0)</f>
        <v>0</v>
      </c>
      <c r="K360" s="9">
        <f>IF(Table42[[#This Row],[Rok]]&lt;9,Table42[[#This Row],[Odsetki normalne]]*50%,Table42[[#This Row],[Odsetki normalne]])</f>
        <v>0</v>
      </c>
    </row>
    <row r="361" spans="2:11" x14ac:dyDescent="0.25">
      <c r="B361" s="6">
        <f t="shared" si="16"/>
        <v>29</v>
      </c>
      <c r="C361" s="7">
        <f t="shared" si="18"/>
        <v>341</v>
      </c>
      <c r="D361" s="8">
        <v>5.4800000000000001E-2</v>
      </c>
      <c r="E361" s="9">
        <f>I360*Table42[[#This Row],[Oprocentowanie]]/12</f>
        <v>0</v>
      </c>
      <c r="F361" s="9">
        <f>Table42[[#This Row],[Cała rata]]-Table42[[#This Row],[Odsetki normalne]]</f>
        <v>0</v>
      </c>
      <c r="G361" s="20">
        <f t="shared" si="17"/>
        <v>0</v>
      </c>
      <c r="H361" s="9"/>
      <c r="I361" s="9">
        <f>IF(I360-F361&gt;0.001,I360-F361-Table42[[#This Row],[Ile nadpłacamy przy tej racie?]],0)</f>
        <v>0</v>
      </c>
      <c r="K361" s="9">
        <f>IF(Table42[[#This Row],[Rok]]&lt;9,Table42[[#This Row],[Odsetki normalne]]*50%,Table42[[#This Row],[Odsetki normalne]])</f>
        <v>0</v>
      </c>
    </row>
    <row r="362" spans="2:11" x14ac:dyDescent="0.25">
      <c r="B362" s="6">
        <f t="shared" si="16"/>
        <v>29</v>
      </c>
      <c r="C362" s="7">
        <f t="shared" si="18"/>
        <v>342</v>
      </c>
      <c r="D362" s="8">
        <v>5.4800000000000001E-2</v>
      </c>
      <c r="E362" s="9">
        <f>I361*Table42[[#This Row],[Oprocentowanie]]/12</f>
        <v>0</v>
      </c>
      <c r="F362" s="9">
        <f>Table42[[#This Row],[Cała rata]]-Table42[[#This Row],[Odsetki normalne]]</f>
        <v>0</v>
      </c>
      <c r="G362" s="20">
        <f t="shared" si="17"/>
        <v>0</v>
      </c>
      <c r="H362" s="9"/>
      <c r="I362" s="9">
        <f>IF(I361-F362&gt;0.001,I361-F362-Table42[[#This Row],[Ile nadpłacamy przy tej racie?]],0)</f>
        <v>0</v>
      </c>
      <c r="K362" s="9">
        <f>IF(Table42[[#This Row],[Rok]]&lt;9,Table42[[#This Row],[Odsetki normalne]]*50%,Table42[[#This Row],[Odsetki normalne]])</f>
        <v>0</v>
      </c>
    </row>
    <row r="363" spans="2:11" x14ac:dyDescent="0.25">
      <c r="B363" s="6">
        <f t="shared" si="16"/>
        <v>29</v>
      </c>
      <c r="C363" s="7">
        <f t="shared" si="18"/>
        <v>343</v>
      </c>
      <c r="D363" s="8">
        <v>5.4800000000000001E-2</v>
      </c>
      <c r="E363" s="9">
        <f>I362*Table42[[#This Row],[Oprocentowanie]]/12</f>
        <v>0</v>
      </c>
      <c r="F363" s="9">
        <f>Table42[[#This Row],[Cała rata]]-Table42[[#This Row],[Odsetki normalne]]</f>
        <v>0</v>
      </c>
      <c r="G363" s="20">
        <f t="shared" si="17"/>
        <v>0</v>
      </c>
      <c r="H363" s="9"/>
      <c r="I363" s="9">
        <f>IF(I362-F363&gt;0.001,I362-F363-Table42[[#This Row],[Ile nadpłacamy przy tej racie?]],0)</f>
        <v>0</v>
      </c>
      <c r="K363" s="9">
        <f>IF(Table42[[#This Row],[Rok]]&lt;9,Table42[[#This Row],[Odsetki normalne]]*50%,Table42[[#This Row],[Odsetki normalne]])</f>
        <v>0</v>
      </c>
    </row>
    <row r="364" spans="2:11" x14ac:dyDescent="0.25">
      <c r="B364" s="6">
        <f t="shared" si="16"/>
        <v>29</v>
      </c>
      <c r="C364" s="7">
        <f t="shared" si="18"/>
        <v>344</v>
      </c>
      <c r="D364" s="8">
        <v>5.4800000000000001E-2</v>
      </c>
      <c r="E364" s="9">
        <f>I363*Table42[[#This Row],[Oprocentowanie]]/12</f>
        <v>0</v>
      </c>
      <c r="F364" s="9">
        <f>Table42[[#This Row],[Cała rata]]-Table42[[#This Row],[Odsetki normalne]]</f>
        <v>0</v>
      </c>
      <c r="G364" s="20">
        <f t="shared" si="17"/>
        <v>0</v>
      </c>
      <c r="H364" s="9"/>
      <c r="I364" s="9">
        <f>IF(I363-F364&gt;0.001,I363-F364-Table42[[#This Row],[Ile nadpłacamy przy tej racie?]],0)</f>
        <v>0</v>
      </c>
      <c r="K364" s="9">
        <f>IF(Table42[[#This Row],[Rok]]&lt;9,Table42[[#This Row],[Odsetki normalne]]*50%,Table42[[#This Row],[Odsetki normalne]])</f>
        <v>0</v>
      </c>
    </row>
    <row r="365" spans="2:11" x14ac:dyDescent="0.25">
      <c r="B365" s="6">
        <f t="shared" si="16"/>
        <v>29</v>
      </c>
      <c r="C365" s="7">
        <f t="shared" si="18"/>
        <v>345</v>
      </c>
      <c r="D365" s="8">
        <v>5.4800000000000001E-2</v>
      </c>
      <c r="E365" s="9">
        <f>I364*Table42[[#This Row],[Oprocentowanie]]/12</f>
        <v>0</v>
      </c>
      <c r="F365" s="9">
        <f>Table42[[#This Row],[Cała rata]]-Table42[[#This Row],[Odsetki normalne]]</f>
        <v>0</v>
      </c>
      <c r="G365" s="20">
        <f t="shared" si="17"/>
        <v>0</v>
      </c>
      <c r="H365" s="9"/>
      <c r="I365" s="9">
        <f>IF(I364-F365&gt;0.001,I364-F365-Table42[[#This Row],[Ile nadpłacamy przy tej racie?]],0)</f>
        <v>0</v>
      </c>
      <c r="K365" s="9">
        <f>IF(Table42[[#This Row],[Rok]]&lt;9,Table42[[#This Row],[Odsetki normalne]]*50%,Table42[[#This Row],[Odsetki normalne]])</f>
        <v>0</v>
      </c>
    </row>
    <row r="366" spans="2:11" x14ac:dyDescent="0.25">
      <c r="B366" s="6">
        <f t="shared" si="16"/>
        <v>29</v>
      </c>
      <c r="C366" s="7">
        <f t="shared" si="18"/>
        <v>346</v>
      </c>
      <c r="D366" s="8">
        <v>5.4800000000000001E-2</v>
      </c>
      <c r="E366" s="9">
        <f>I365*Table42[[#This Row],[Oprocentowanie]]/12</f>
        <v>0</v>
      </c>
      <c r="F366" s="9">
        <f>Table42[[#This Row],[Cała rata]]-Table42[[#This Row],[Odsetki normalne]]</f>
        <v>0</v>
      </c>
      <c r="G366" s="20">
        <f t="shared" si="17"/>
        <v>0</v>
      </c>
      <c r="H366" s="9"/>
      <c r="I366" s="9">
        <f>IF(I365-F366&gt;0.001,I365-F366-Table42[[#This Row],[Ile nadpłacamy przy tej racie?]],0)</f>
        <v>0</v>
      </c>
      <c r="K366" s="9">
        <f>IF(Table42[[#This Row],[Rok]]&lt;9,Table42[[#This Row],[Odsetki normalne]]*50%,Table42[[#This Row],[Odsetki normalne]])</f>
        <v>0</v>
      </c>
    </row>
    <row r="367" spans="2:11" x14ac:dyDescent="0.25">
      <c r="B367" s="6">
        <f t="shared" si="16"/>
        <v>29</v>
      </c>
      <c r="C367" s="7">
        <f t="shared" si="18"/>
        <v>347</v>
      </c>
      <c r="D367" s="8">
        <v>5.4800000000000001E-2</v>
      </c>
      <c r="E367" s="9">
        <f>I366*Table42[[#This Row],[Oprocentowanie]]/12</f>
        <v>0</v>
      </c>
      <c r="F367" s="9">
        <f>Table42[[#This Row],[Cała rata]]-Table42[[#This Row],[Odsetki normalne]]</f>
        <v>0</v>
      </c>
      <c r="G367" s="20">
        <f t="shared" si="17"/>
        <v>0</v>
      </c>
      <c r="H367" s="9"/>
      <c r="I367" s="9">
        <f>IF(I366-F367&gt;0.001,I366-F367-Table42[[#This Row],[Ile nadpłacamy przy tej racie?]],0)</f>
        <v>0</v>
      </c>
      <c r="K367" s="9">
        <f>IF(Table42[[#This Row],[Rok]]&lt;9,Table42[[#This Row],[Odsetki normalne]]*50%,Table42[[#This Row],[Odsetki normalne]])</f>
        <v>0</v>
      </c>
    </row>
    <row r="368" spans="2:11" x14ac:dyDescent="0.25">
      <c r="B368" s="6">
        <f t="shared" si="16"/>
        <v>29</v>
      </c>
      <c r="C368" s="7">
        <f t="shared" si="18"/>
        <v>348</v>
      </c>
      <c r="D368" s="8">
        <v>5.4800000000000001E-2</v>
      </c>
      <c r="E368" s="9">
        <f>I367*Table42[[#This Row],[Oprocentowanie]]/12</f>
        <v>0</v>
      </c>
      <c r="F368" s="9">
        <f>Table42[[#This Row],[Cała rata]]-Table42[[#This Row],[Odsetki normalne]]</f>
        <v>0</v>
      </c>
      <c r="G368" s="20">
        <f t="shared" si="17"/>
        <v>0</v>
      </c>
      <c r="H368" s="9"/>
      <c r="I368" s="9">
        <f>IF(I367-F368&gt;0.001,I367-F368-Table42[[#This Row],[Ile nadpłacamy przy tej racie?]],0)</f>
        <v>0</v>
      </c>
      <c r="K368" s="9">
        <f>IF(Table42[[#This Row],[Rok]]&lt;9,Table42[[#This Row],[Odsetki normalne]]*50%,Table42[[#This Row],[Odsetki normalne]])</f>
        <v>0</v>
      </c>
    </row>
    <row r="369" spans="2:11" x14ac:dyDescent="0.25">
      <c r="B369" s="1">
        <f t="shared" si="16"/>
        <v>30</v>
      </c>
      <c r="C369" s="4">
        <f t="shared" si="18"/>
        <v>349</v>
      </c>
      <c r="D369" s="5">
        <v>5.4800000000000001E-2</v>
      </c>
      <c r="E369" s="2">
        <f>I368*Table42[[#This Row],[Oprocentowanie]]/12</f>
        <v>0</v>
      </c>
      <c r="F369" s="2">
        <f>Table42[[#This Row],[Cała rata]]-Table42[[#This Row],[Odsetki normalne]]</f>
        <v>0</v>
      </c>
      <c r="G369" s="20">
        <f t="shared" si="17"/>
        <v>0</v>
      </c>
      <c r="H369" s="2"/>
      <c r="I369" s="11">
        <f>IF(I368-F369&gt;0.001,I368-F369-Table42[[#This Row],[Ile nadpłacamy przy tej racie?]],0)</f>
        <v>0</v>
      </c>
      <c r="K369" s="2">
        <f>IF(Table42[[#This Row],[Rok]]&lt;9,Table42[[#This Row],[Odsetki normalne]]*50%,Table42[[#This Row],[Odsetki normalne]])</f>
        <v>0</v>
      </c>
    </row>
    <row r="370" spans="2:11" x14ac:dyDescent="0.25">
      <c r="B370" s="1">
        <f t="shared" si="16"/>
        <v>30</v>
      </c>
      <c r="C370" s="4">
        <f t="shared" si="18"/>
        <v>350</v>
      </c>
      <c r="D370" s="5">
        <v>5.4800000000000001E-2</v>
      </c>
      <c r="E370" s="2">
        <f>I369*Table42[[#This Row],[Oprocentowanie]]/12</f>
        <v>0</v>
      </c>
      <c r="F370" s="2">
        <f>Table42[[#This Row],[Cała rata]]-Table42[[#This Row],[Odsetki normalne]]</f>
        <v>0</v>
      </c>
      <c r="G370" s="20">
        <f t="shared" si="17"/>
        <v>0</v>
      </c>
      <c r="H370" s="2"/>
      <c r="I370" s="11">
        <f>IF(I369-F370&gt;0.001,I369-F370-Table42[[#This Row],[Ile nadpłacamy przy tej racie?]],0)</f>
        <v>0</v>
      </c>
      <c r="K370" s="2">
        <f>IF(Table42[[#This Row],[Rok]]&lt;9,Table42[[#This Row],[Odsetki normalne]]*50%,Table42[[#This Row],[Odsetki normalne]])</f>
        <v>0</v>
      </c>
    </row>
    <row r="371" spans="2:11" x14ac:dyDescent="0.25">
      <c r="B371" s="1">
        <f t="shared" si="16"/>
        <v>30</v>
      </c>
      <c r="C371" s="4">
        <f t="shared" si="18"/>
        <v>351</v>
      </c>
      <c r="D371" s="5">
        <v>5.4800000000000001E-2</v>
      </c>
      <c r="E371" s="2">
        <f>I370*Table42[[#This Row],[Oprocentowanie]]/12</f>
        <v>0</v>
      </c>
      <c r="F371" s="2">
        <f>Table42[[#This Row],[Cała rata]]-Table42[[#This Row],[Odsetki normalne]]</f>
        <v>0</v>
      </c>
      <c r="G371" s="20">
        <f t="shared" si="17"/>
        <v>0</v>
      </c>
      <c r="H371" s="2"/>
      <c r="I371" s="11">
        <f>IF(I370-F371&gt;0.001,I370-F371-Table42[[#This Row],[Ile nadpłacamy przy tej racie?]],0)</f>
        <v>0</v>
      </c>
      <c r="K371" s="2">
        <f>IF(Table42[[#This Row],[Rok]]&lt;9,Table42[[#This Row],[Odsetki normalne]]*50%,Table42[[#This Row],[Odsetki normalne]])</f>
        <v>0</v>
      </c>
    </row>
    <row r="372" spans="2:11" x14ac:dyDescent="0.25">
      <c r="B372" s="1">
        <f t="shared" si="16"/>
        <v>30</v>
      </c>
      <c r="C372" s="4">
        <f t="shared" si="18"/>
        <v>352</v>
      </c>
      <c r="D372" s="5">
        <v>5.4800000000000001E-2</v>
      </c>
      <c r="E372" s="2">
        <f>I371*Table42[[#This Row],[Oprocentowanie]]/12</f>
        <v>0</v>
      </c>
      <c r="F372" s="2">
        <f>Table42[[#This Row],[Cała rata]]-Table42[[#This Row],[Odsetki normalne]]</f>
        <v>0</v>
      </c>
      <c r="G372" s="20">
        <f t="shared" si="17"/>
        <v>0</v>
      </c>
      <c r="H372" s="2"/>
      <c r="I372" s="11">
        <f>IF(I371-F372&gt;0.001,I371-F372-Table42[[#This Row],[Ile nadpłacamy przy tej racie?]],0)</f>
        <v>0</v>
      </c>
      <c r="K372" s="2">
        <f>IF(Table42[[#This Row],[Rok]]&lt;9,Table42[[#This Row],[Odsetki normalne]]*50%,Table42[[#This Row],[Odsetki normalne]])</f>
        <v>0</v>
      </c>
    </row>
    <row r="373" spans="2:11" x14ac:dyDescent="0.25">
      <c r="B373" s="1">
        <f t="shared" si="16"/>
        <v>30</v>
      </c>
      <c r="C373" s="4">
        <f t="shared" si="18"/>
        <v>353</v>
      </c>
      <c r="D373" s="5">
        <v>5.4800000000000001E-2</v>
      </c>
      <c r="E373" s="2">
        <f>I372*Table42[[#This Row],[Oprocentowanie]]/12</f>
        <v>0</v>
      </c>
      <c r="F373" s="2">
        <f>Table42[[#This Row],[Cała rata]]-Table42[[#This Row],[Odsetki normalne]]</f>
        <v>0</v>
      </c>
      <c r="G373" s="20">
        <f t="shared" si="17"/>
        <v>0</v>
      </c>
      <c r="H373" s="2"/>
      <c r="I373" s="11">
        <f>IF(I372-F373&gt;0.001,I372-F373-Table42[[#This Row],[Ile nadpłacamy przy tej racie?]],0)</f>
        <v>0</v>
      </c>
      <c r="K373" s="2">
        <f>IF(Table42[[#This Row],[Rok]]&lt;9,Table42[[#This Row],[Odsetki normalne]]*50%,Table42[[#This Row],[Odsetki normalne]])</f>
        <v>0</v>
      </c>
    </row>
    <row r="374" spans="2:11" x14ac:dyDescent="0.25">
      <c r="B374" s="1">
        <f t="shared" si="16"/>
        <v>30</v>
      </c>
      <c r="C374" s="4">
        <f t="shared" si="18"/>
        <v>354</v>
      </c>
      <c r="D374" s="5">
        <v>5.4800000000000001E-2</v>
      </c>
      <c r="E374" s="2">
        <f>I373*Table42[[#This Row],[Oprocentowanie]]/12</f>
        <v>0</v>
      </c>
      <c r="F374" s="2">
        <f>Table42[[#This Row],[Cała rata]]-Table42[[#This Row],[Odsetki normalne]]</f>
        <v>0</v>
      </c>
      <c r="G374" s="20">
        <f t="shared" si="17"/>
        <v>0</v>
      </c>
      <c r="H374" s="2"/>
      <c r="I374" s="11">
        <f>IF(I373-F374&gt;0.001,I373-F374-Table42[[#This Row],[Ile nadpłacamy przy tej racie?]],0)</f>
        <v>0</v>
      </c>
      <c r="K374" s="2">
        <f>IF(Table42[[#This Row],[Rok]]&lt;9,Table42[[#This Row],[Odsetki normalne]]*50%,Table42[[#This Row],[Odsetki normalne]])</f>
        <v>0</v>
      </c>
    </row>
    <row r="375" spans="2:11" x14ac:dyDescent="0.25">
      <c r="B375" s="1">
        <f t="shared" si="16"/>
        <v>30</v>
      </c>
      <c r="C375" s="4">
        <f t="shared" si="18"/>
        <v>355</v>
      </c>
      <c r="D375" s="5">
        <v>5.4800000000000001E-2</v>
      </c>
      <c r="E375" s="2">
        <f>I374*Table42[[#This Row],[Oprocentowanie]]/12</f>
        <v>0</v>
      </c>
      <c r="F375" s="2">
        <f>Table42[[#This Row],[Cała rata]]-Table42[[#This Row],[Odsetki normalne]]</f>
        <v>0</v>
      </c>
      <c r="G375" s="20">
        <f t="shared" si="17"/>
        <v>0</v>
      </c>
      <c r="H375" s="2"/>
      <c r="I375" s="11">
        <f>IF(I374-F375&gt;0.001,I374-F375-Table42[[#This Row],[Ile nadpłacamy przy tej racie?]],0)</f>
        <v>0</v>
      </c>
      <c r="K375" s="2">
        <f>IF(Table42[[#This Row],[Rok]]&lt;9,Table42[[#This Row],[Odsetki normalne]]*50%,Table42[[#This Row],[Odsetki normalne]])</f>
        <v>0</v>
      </c>
    </row>
    <row r="376" spans="2:11" x14ac:dyDescent="0.25">
      <c r="B376" s="1">
        <f t="shared" si="16"/>
        <v>30</v>
      </c>
      <c r="C376" s="4">
        <f t="shared" si="18"/>
        <v>356</v>
      </c>
      <c r="D376" s="5">
        <v>5.4800000000000001E-2</v>
      </c>
      <c r="E376" s="2">
        <f>I375*Table42[[#This Row],[Oprocentowanie]]/12</f>
        <v>0</v>
      </c>
      <c r="F376" s="2">
        <f>Table42[[#This Row],[Cała rata]]-Table42[[#This Row],[Odsetki normalne]]</f>
        <v>0</v>
      </c>
      <c r="G376" s="20">
        <f t="shared" si="17"/>
        <v>0</v>
      </c>
      <c r="H376" s="2"/>
      <c r="I376" s="11">
        <f>IF(I375-F376&gt;0.001,I375-F376-Table42[[#This Row],[Ile nadpłacamy przy tej racie?]],0)</f>
        <v>0</v>
      </c>
      <c r="K376" s="2">
        <f>IF(Table42[[#This Row],[Rok]]&lt;9,Table42[[#This Row],[Odsetki normalne]]*50%,Table42[[#This Row],[Odsetki normalne]])</f>
        <v>0</v>
      </c>
    </row>
    <row r="377" spans="2:11" x14ac:dyDescent="0.25">
      <c r="B377" s="1">
        <f t="shared" si="16"/>
        <v>30</v>
      </c>
      <c r="C377" s="4">
        <f t="shared" si="18"/>
        <v>357</v>
      </c>
      <c r="D377" s="5">
        <v>5.4800000000000001E-2</v>
      </c>
      <c r="E377" s="2">
        <f>I376*Table42[[#This Row],[Oprocentowanie]]/12</f>
        <v>0</v>
      </c>
      <c r="F377" s="2">
        <f>Table42[[#This Row],[Cała rata]]-Table42[[#This Row],[Odsetki normalne]]</f>
        <v>0</v>
      </c>
      <c r="G377" s="20">
        <f t="shared" si="17"/>
        <v>0</v>
      </c>
      <c r="H377" s="2"/>
      <c r="I377" s="11">
        <f>IF(I376-F377&gt;0.001,I376-F377-Table42[[#This Row],[Ile nadpłacamy przy tej racie?]],0)</f>
        <v>0</v>
      </c>
      <c r="K377" s="2">
        <f>IF(Table42[[#This Row],[Rok]]&lt;9,Table42[[#This Row],[Odsetki normalne]]*50%,Table42[[#This Row],[Odsetki normalne]])</f>
        <v>0</v>
      </c>
    </row>
    <row r="378" spans="2:11" x14ac:dyDescent="0.25">
      <c r="B378" s="1">
        <f t="shared" si="16"/>
        <v>30</v>
      </c>
      <c r="C378" s="4">
        <f t="shared" si="18"/>
        <v>358</v>
      </c>
      <c r="D378" s="5">
        <v>5.4800000000000001E-2</v>
      </c>
      <c r="E378" s="2">
        <f>I377*Table42[[#This Row],[Oprocentowanie]]/12</f>
        <v>0</v>
      </c>
      <c r="F378" s="2">
        <f>Table42[[#This Row],[Cała rata]]-Table42[[#This Row],[Odsetki normalne]]</f>
        <v>0</v>
      </c>
      <c r="G378" s="20">
        <f t="shared" si="17"/>
        <v>0</v>
      </c>
      <c r="H378" s="2"/>
      <c r="I378" s="11">
        <f>IF(I377-F378&gt;0.001,I377-F378-Table42[[#This Row],[Ile nadpłacamy przy tej racie?]],0)</f>
        <v>0</v>
      </c>
      <c r="K378" s="2">
        <f>IF(Table42[[#This Row],[Rok]]&lt;9,Table42[[#This Row],[Odsetki normalne]]*50%,Table42[[#This Row],[Odsetki normalne]])</f>
        <v>0</v>
      </c>
    </row>
    <row r="379" spans="2:11" x14ac:dyDescent="0.25">
      <c r="B379" s="1">
        <f t="shared" si="16"/>
        <v>30</v>
      </c>
      <c r="C379" s="4">
        <f t="shared" si="18"/>
        <v>359</v>
      </c>
      <c r="D379" s="5">
        <v>5.4800000000000001E-2</v>
      </c>
      <c r="E379" s="2">
        <f>I378*Table42[[#This Row],[Oprocentowanie]]/12</f>
        <v>0</v>
      </c>
      <c r="F379" s="2">
        <f>Table42[[#This Row],[Cała rata]]-Table42[[#This Row],[Odsetki normalne]]</f>
        <v>0</v>
      </c>
      <c r="G379" s="20">
        <f t="shared" si="17"/>
        <v>0</v>
      </c>
      <c r="H379" s="2"/>
      <c r="I379" s="11">
        <f>IF(I378-F379&gt;0.001,I378-F379-Table42[[#This Row],[Ile nadpłacamy przy tej racie?]],0)</f>
        <v>0</v>
      </c>
      <c r="K379" s="2">
        <f>IF(Table42[[#This Row],[Rok]]&lt;9,Table42[[#This Row],[Odsetki normalne]]*50%,Table42[[#This Row],[Odsetki normalne]])</f>
        <v>0</v>
      </c>
    </row>
    <row r="380" spans="2:11" x14ac:dyDescent="0.25">
      <c r="B380" s="1">
        <f t="shared" si="16"/>
        <v>30</v>
      </c>
      <c r="C380" s="4">
        <f t="shared" si="18"/>
        <v>360</v>
      </c>
      <c r="D380" s="5">
        <v>5.4800000000000001E-2</v>
      </c>
      <c r="E380" s="2">
        <f>I379*Table42[[#This Row],[Oprocentowanie]]/12</f>
        <v>0</v>
      </c>
      <c r="F380" s="2">
        <f>Table42[[#This Row],[Cała rata]]-Table42[[#This Row],[Odsetki normalne]]</f>
        <v>0</v>
      </c>
      <c r="G380" s="20">
        <f t="shared" si="17"/>
        <v>0</v>
      </c>
      <c r="H380" s="2"/>
      <c r="I380" s="11">
        <f>IF(I379-F380&gt;0.001,I379-F380-Table42[[#This Row],[Ile nadpłacamy przy tej racie?]],0)</f>
        <v>0</v>
      </c>
      <c r="K380" s="2">
        <f>IF(Table42[[#This Row],[Rok]]&lt;9,Table42[[#This Row],[Odsetki normalne]]*50%,Table42[[#This Row],[Odsetki normalne]])</f>
        <v>0</v>
      </c>
    </row>
    <row r="381" spans="2:11" x14ac:dyDescent="0.25">
      <c r="B381" s="6">
        <f t="shared" si="16"/>
        <v>31</v>
      </c>
      <c r="C381" s="7">
        <f t="shared" si="18"/>
        <v>361</v>
      </c>
      <c r="D381" s="8">
        <v>5.4800000000000001E-2</v>
      </c>
      <c r="E381" s="9">
        <f>I380*Table42[[#This Row],[Oprocentowanie]]/12</f>
        <v>0</v>
      </c>
      <c r="F381" s="9">
        <f>Table42[[#This Row],[Cała rata]]-Table42[[#This Row],[Odsetki normalne]]</f>
        <v>0</v>
      </c>
      <c r="G381" s="20">
        <f t="shared" si="17"/>
        <v>0</v>
      </c>
      <c r="H381" s="9"/>
      <c r="I381" s="9">
        <f>IF(I380-F381&gt;0.001,I380-F381-Table42[[#This Row],[Ile nadpłacamy przy tej racie?]],0)</f>
        <v>0</v>
      </c>
      <c r="K381" s="9">
        <f>IF(Table42[[#This Row],[Rok]]&lt;9,Table42[[#This Row],[Odsetki normalne]]*50%,Table42[[#This Row],[Odsetki normalne]])</f>
        <v>0</v>
      </c>
    </row>
    <row r="382" spans="2:11" x14ac:dyDescent="0.25">
      <c r="B382" s="6">
        <f t="shared" si="16"/>
        <v>31</v>
      </c>
      <c r="C382" s="7">
        <f t="shared" si="18"/>
        <v>362</v>
      </c>
      <c r="D382" s="8">
        <v>5.4800000000000001E-2</v>
      </c>
      <c r="E382" s="9">
        <f>I381*Table42[[#This Row],[Oprocentowanie]]/12</f>
        <v>0</v>
      </c>
      <c r="F382" s="9">
        <f>Table42[[#This Row],[Cała rata]]-Table42[[#This Row],[Odsetki normalne]]</f>
        <v>0</v>
      </c>
      <c r="G382" s="20">
        <f t="shared" si="17"/>
        <v>0</v>
      </c>
      <c r="H382" s="9"/>
      <c r="I382" s="9">
        <f>IF(I381-F382&gt;0.001,I381-F382-Table42[[#This Row],[Ile nadpłacamy przy tej racie?]],0)</f>
        <v>0</v>
      </c>
      <c r="K382" s="9">
        <f>IF(Table42[[#This Row],[Rok]]&lt;9,Table42[[#This Row],[Odsetki normalne]]*50%,Table42[[#This Row],[Odsetki normalne]])</f>
        <v>0</v>
      </c>
    </row>
    <row r="383" spans="2:11" x14ac:dyDescent="0.25">
      <c r="B383" s="6">
        <f t="shared" si="16"/>
        <v>31</v>
      </c>
      <c r="C383" s="7">
        <f t="shared" si="18"/>
        <v>363</v>
      </c>
      <c r="D383" s="8">
        <v>5.4800000000000001E-2</v>
      </c>
      <c r="E383" s="9">
        <f>I382*Table42[[#This Row],[Oprocentowanie]]/12</f>
        <v>0</v>
      </c>
      <c r="F383" s="9">
        <f>Table42[[#This Row],[Cała rata]]-Table42[[#This Row],[Odsetki normalne]]</f>
        <v>0</v>
      </c>
      <c r="G383" s="20">
        <f t="shared" si="17"/>
        <v>0</v>
      </c>
      <c r="H383" s="9"/>
      <c r="I383" s="9">
        <f>IF(I382-F383&gt;0.001,I382-F383-Table42[[#This Row],[Ile nadpłacamy przy tej racie?]],0)</f>
        <v>0</v>
      </c>
      <c r="K383" s="9">
        <f>IF(Table42[[#This Row],[Rok]]&lt;9,Table42[[#This Row],[Odsetki normalne]]*50%,Table42[[#This Row],[Odsetki normalne]])</f>
        <v>0</v>
      </c>
    </row>
    <row r="384" spans="2:11" x14ac:dyDescent="0.25">
      <c r="B384" s="6">
        <f t="shared" si="16"/>
        <v>31</v>
      </c>
      <c r="C384" s="7">
        <f t="shared" si="18"/>
        <v>364</v>
      </c>
      <c r="D384" s="8">
        <v>5.4800000000000001E-2</v>
      </c>
      <c r="E384" s="9">
        <f>I383*Table42[[#This Row],[Oprocentowanie]]/12</f>
        <v>0</v>
      </c>
      <c r="F384" s="9">
        <f>Table42[[#This Row],[Cała rata]]-Table42[[#This Row],[Odsetki normalne]]</f>
        <v>0</v>
      </c>
      <c r="G384" s="20">
        <f t="shared" si="17"/>
        <v>0</v>
      </c>
      <c r="H384" s="9"/>
      <c r="I384" s="9">
        <f>IF(I383-F384&gt;0.001,I383-F384-Table42[[#This Row],[Ile nadpłacamy przy tej racie?]],0)</f>
        <v>0</v>
      </c>
      <c r="K384" s="9">
        <f>IF(Table42[[#This Row],[Rok]]&lt;9,Table42[[#This Row],[Odsetki normalne]]*50%,Table42[[#This Row],[Odsetki normalne]])</f>
        <v>0</v>
      </c>
    </row>
    <row r="385" spans="2:11" x14ac:dyDescent="0.25">
      <c r="B385" s="6">
        <f t="shared" si="16"/>
        <v>31</v>
      </c>
      <c r="C385" s="7">
        <f t="shared" si="18"/>
        <v>365</v>
      </c>
      <c r="D385" s="8">
        <v>5.4800000000000001E-2</v>
      </c>
      <c r="E385" s="9">
        <f>I384*Table42[[#This Row],[Oprocentowanie]]/12</f>
        <v>0</v>
      </c>
      <c r="F385" s="9">
        <f>Table42[[#This Row],[Cała rata]]-Table42[[#This Row],[Odsetki normalne]]</f>
        <v>0</v>
      </c>
      <c r="G385" s="20">
        <f t="shared" si="17"/>
        <v>0</v>
      </c>
      <c r="H385" s="9"/>
      <c r="I385" s="9">
        <f>IF(I384-F385&gt;0.001,I384-F385-Table42[[#This Row],[Ile nadpłacamy przy tej racie?]],0)</f>
        <v>0</v>
      </c>
      <c r="K385" s="9">
        <f>IF(Table42[[#This Row],[Rok]]&lt;9,Table42[[#This Row],[Odsetki normalne]]*50%,Table42[[#This Row],[Odsetki normalne]])</f>
        <v>0</v>
      </c>
    </row>
    <row r="386" spans="2:11" x14ac:dyDescent="0.25">
      <c r="B386" s="6">
        <f t="shared" si="16"/>
        <v>31</v>
      </c>
      <c r="C386" s="7">
        <f t="shared" si="18"/>
        <v>366</v>
      </c>
      <c r="D386" s="8">
        <v>5.4800000000000001E-2</v>
      </c>
      <c r="E386" s="9">
        <f>I385*Table42[[#This Row],[Oprocentowanie]]/12</f>
        <v>0</v>
      </c>
      <c r="F386" s="9">
        <f>Table42[[#This Row],[Cała rata]]-Table42[[#This Row],[Odsetki normalne]]</f>
        <v>0</v>
      </c>
      <c r="G386" s="20">
        <f t="shared" si="17"/>
        <v>0</v>
      </c>
      <c r="H386" s="9"/>
      <c r="I386" s="9">
        <f>IF(I385-F386&gt;0.001,I385-F386-Table42[[#This Row],[Ile nadpłacamy przy tej racie?]],0)</f>
        <v>0</v>
      </c>
      <c r="K386" s="9">
        <f>IF(Table42[[#This Row],[Rok]]&lt;9,Table42[[#This Row],[Odsetki normalne]]*50%,Table42[[#This Row],[Odsetki normalne]])</f>
        <v>0</v>
      </c>
    </row>
    <row r="387" spans="2:11" x14ac:dyDescent="0.25">
      <c r="B387" s="6">
        <f t="shared" si="16"/>
        <v>31</v>
      </c>
      <c r="C387" s="7">
        <f t="shared" si="18"/>
        <v>367</v>
      </c>
      <c r="D387" s="8">
        <v>5.4800000000000001E-2</v>
      </c>
      <c r="E387" s="9">
        <f>I386*Table42[[#This Row],[Oprocentowanie]]/12</f>
        <v>0</v>
      </c>
      <c r="F387" s="9">
        <f>Table42[[#This Row],[Cała rata]]-Table42[[#This Row],[Odsetki normalne]]</f>
        <v>0</v>
      </c>
      <c r="G387" s="20">
        <f t="shared" si="17"/>
        <v>0</v>
      </c>
      <c r="H387" s="9"/>
      <c r="I387" s="9">
        <f>IF(I386-F387&gt;0.001,I386-F387-Table42[[#This Row],[Ile nadpłacamy przy tej racie?]],0)</f>
        <v>0</v>
      </c>
      <c r="K387" s="9">
        <f>IF(Table42[[#This Row],[Rok]]&lt;9,Table42[[#This Row],[Odsetki normalne]]*50%,Table42[[#This Row],[Odsetki normalne]])</f>
        <v>0</v>
      </c>
    </row>
    <row r="388" spans="2:11" x14ac:dyDescent="0.25">
      <c r="B388" s="6">
        <f t="shared" si="16"/>
        <v>31</v>
      </c>
      <c r="C388" s="7">
        <f t="shared" si="18"/>
        <v>368</v>
      </c>
      <c r="D388" s="8">
        <v>5.4800000000000001E-2</v>
      </c>
      <c r="E388" s="9">
        <f>I387*Table42[[#This Row],[Oprocentowanie]]/12</f>
        <v>0</v>
      </c>
      <c r="F388" s="9">
        <f>Table42[[#This Row],[Cała rata]]-Table42[[#This Row],[Odsetki normalne]]</f>
        <v>0</v>
      </c>
      <c r="G388" s="20">
        <f t="shared" si="17"/>
        <v>0</v>
      </c>
      <c r="H388" s="9"/>
      <c r="I388" s="9">
        <f>IF(I387-F388&gt;0.001,I387-F388-Table42[[#This Row],[Ile nadpłacamy przy tej racie?]],0)</f>
        <v>0</v>
      </c>
      <c r="K388" s="9">
        <f>IF(Table42[[#This Row],[Rok]]&lt;9,Table42[[#This Row],[Odsetki normalne]]*50%,Table42[[#This Row],[Odsetki normalne]])</f>
        <v>0</v>
      </c>
    </row>
    <row r="389" spans="2:11" x14ac:dyDescent="0.25">
      <c r="B389" s="6">
        <f t="shared" si="16"/>
        <v>31</v>
      </c>
      <c r="C389" s="7">
        <f t="shared" si="18"/>
        <v>369</v>
      </c>
      <c r="D389" s="8">
        <v>5.4800000000000001E-2</v>
      </c>
      <c r="E389" s="9">
        <f>I388*Table42[[#This Row],[Oprocentowanie]]/12</f>
        <v>0</v>
      </c>
      <c r="F389" s="9">
        <f>Table42[[#This Row],[Cała rata]]-Table42[[#This Row],[Odsetki normalne]]</f>
        <v>0</v>
      </c>
      <c r="G389" s="20">
        <f t="shared" si="17"/>
        <v>0</v>
      </c>
      <c r="H389" s="9"/>
      <c r="I389" s="9">
        <f>IF(I388-F389&gt;0.001,I388-F389-Table42[[#This Row],[Ile nadpłacamy przy tej racie?]],0)</f>
        <v>0</v>
      </c>
      <c r="K389" s="9">
        <f>IF(Table42[[#This Row],[Rok]]&lt;9,Table42[[#This Row],[Odsetki normalne]]*50%,Table42[[#This Row],[Odsetki normalne]])</f>
        <v>0</v>
      </c>
    </row>
    <row r="390" spans="2:11" x14ac:dyDescent="0.25">
      <c r="B390" s="6">
        <f t="shared" si="16"/>
        <v>31</v>
      </c>
      <c r="C390" s="7">
        <f t="shared" si="18"/>
        <v>370</v>
      </c>
      <c r="D390" s="8">
        <v>5.4800000000000001E-2</v>
      </c>
      <c r="E390" s="9">
        <f>I389*Table42[[#This Row],[Oprocentowanie]]/12</f>
        <v>0</v>
      </c>
      <c r="F390" s="9">
        <f>Table42[[#This Row],[Cała rata]]-Table42[[#This Row],[Odsetki normalne]]</f>
        <v>0</v>
      </c>
      <c r="G390" s="20">
        <f t="shared" si="17"/>
        <v>0</v>
      </c>
      <c r="H390" s="9"/>
      <c r="I390" s="9">
        <f>IF(I389-F390&gt;0.001,I389-F390-Table42[[#This Row],[Ile nadpłacamy przy tej racie?]],0)</f>
        <v>0</v>
      </c>
      <c r="K390" s="9">
        <f>IF(Table42[[#This Row],[Rok]]&lt;9,Table42[[#This Row],[Odsetki normalne]]*50%,Table42[[#This Row],[Odsetki normalne]])</f>
        <v>0</v>
      </c>
    </row>
    <row r="391" spans="2:11" x14ac:dyDescent="0.25">
      <c r="B391" s="6">
        <f t="shared" si="16"/>
        <v>31</v>
      </c>
      <c r="C391" s="7">
        <f t="shared" si="18"/>
        <v>371</v>
      </c>
      <c r="D391" s="8">
        <v>5.4800000000000001E-2</v>
      </c>
      <c r="E391" s="9">
        <f>I390*Table42[[#This Row],[Oprocentowanie]]/12</f>
        <v>0</v>
      </c>
      <c r="F391" s="9">
        <f>Table42[[#This Row],[Cała rata]]-Table42[[#This Row],[Odsetki normalne]]</f>
        <v>0</v>
      </c>
      <c r="G391" s="20">
        <f t="shared" si="17"/>
        <v>0</v>
      </c>
      <c r="H391" s="9"/>
      <c r="I391" s="9">
        <f>IF(I390-F391&gt;0.001,I390-F391-Table42[[#This Row],[Ile nadpłacamy przy tej racie?]],0)</f>
        <v>0</v>
      </c>
      <c r="K391" s="9">
        <f>IF(Table42[[#This Row],[Rok]]&lt;9,Table42[[#This Row],[Odsetki normalne]]*50%,Table42[[#This Row],[Odsetki normalne]])</f>
        <v>0</v>
      </c>
    </row>
    <row r="392" spans="2:11" x14ac:dyDescent="0.25">
      <c r="B392" s="6">
        <f t="shared" si="16"/>
        <v>31</v>
      </c>
      <c r="C392" s="7">
        <f t="shared" si="18"/>
        <v>372</v>
      </c>
      <c r="D392" s="8">
        <v>5.4800000000000001E-2</v>
      </c>
      <c r="E392" s="9">
        <f>I391*Table42[[#This Row],[Oprocentowanie]]/12</f>
        <v>0</v>
      </c>
      <c r="F392" s="9">
        <f>Table42[[#This Row],[Cała rata]]-Table42[[#This Row],[Odsetki normalne]]</f>
        <v>0</v>
      </c>
      <c r="G392" s="20">
        <f t="shared" si="17"/>
        <v>0</v>
      </c>
      <c r="H392" s="9"/>
      <c r="I392" s="9">
        <f>IF(I391-F392&gt;0.001,I391-F392-Table42[[#This Row],[Ile nadpłacamy przy tej racie?]],0)</f>
        <v>0</v>
      </c>
      <c r="K392" s="9">
        <f>IF(Table42[[#This Row],[Rok]]&lt;9,Table42[[#This Row],[Odsetki normalne]]*50%,Table42[[#This Row],[Odsetki normalne]])</f>
        <v>0</v>
      </c>
    </row>
    <row r="393" spans="2:11" x14ac:dyDescent="0.25">
      <c r="B393" s="1">
        <f t="shared" si="16"/>
        <v>32</v>
      </c>
      <c r="C393" s="4">
        <f t="shared" si="18"/>
        <v>373</v>
      </c>
      <c r="D393" s="5">
        <v>5.4800000000000001E-2</v>
      </c>
      <c r="E393" s="2">
        <f>I392*Table42[[#This Row],[Oprocentowanie]]/12</f>
        <v>0</v>
      </c>
      <c r="F393" s="2">
        <f>Table42[[#This Row],[Cała rata]]-Table42[[#This Row],[Odsetki normalne]]</f>
        <v>0</v>
      </c>
      <c r="G393" s="20">
        <f t="shared" si="17"/>
        <v>0</v>
      </c>
      <c r="H393" s="2"/>
      <c r="I393" s="11">
        <f>IF(I392-F393&gt;0.001,I392-F393-Table42[[#This Row],[Ile nadpłacamy przy tej racie?]],0)</f>
        <v>0</v>
      </c>
      <c r="K393" s="2">
        <f>IF(Table42[[#This Row],[Rok]]&lt;9,Table42[[#This Row],[Odsetki normalne]]*50%,Table42[[#This Row],[Odsetki normalne]])</f>
        <v>0</v>
      </c>
    </row>
    <row r="394" spans="2:11" x14ac:dyDescent="0.25">
      <c r="B394" s="1">
        <f t="shared" si="16"/>
        <v>32</v>
      </c>
      <c r="C394" s="4">
        <f t="shared" si="18"/>
        <v>374</v>
      </c>
      <c r="D394" s="5">
        <v>5.4800000000000001E-2</v>
      </c>
      <c r="E394" s="2">
        <f>I393*Table42[[#This Row],[Oprocentowanie]]/12</f>
        <v>0</v>
      </c>
      <c r="F394" s="2">
        <f>Table42[[#This Row],[Cała rata]]-Table42[[#This Row],[Odsetki normalne]]</f>
        <v>0</v>
      </c>
      <c r="G394" s="20">
        <f t="shared" si="17"/>
        <v>0</v>
      </c>
      <c r="H394" s="2"/>
      <c r="I394" s="11">
        <f>IF(I393-F394&gt;0.001,I393-F394-Table42[[#This Row],[Ile nadpłacamy przy tej racie?]],0)</f>
        <v>0</v>
      </c>
      <c r="K394" s="2">
        <f>IF(Table42[[#This Row],[Rok]]&lt;9,Table42[[#This Row],[Odsetki normalne]]*50%,Table42[[#This Row],[Odsetki normalne]])</f>
        <v>0</v>
      </c>
    </row>
    <row r="395" spans="2:11" x14ac:dyDescent="0.25">
      <c r="B395" s="1">
        <f t="shared" si="16"/>
        <v>32</v>
      </c>
      <c r="C395" s="4">
        <f t="shared" si="18"/>
        <v>375</v>
      </c>
      <c r="D395" s="5">
        <v>5.4800000000000001E-2</v>
      </c>
      <c r="E395" s="2">
        <f>I394*Table42[[#This Row],[Oprocentowanie]]/12</f>
        <v>0</v>
      </c>
      <c r="F395" s="2">
        <f>Table42[[#This Row],[Cała rata]]-Table42[[#This Row],[Odsetki normalne]]</f>
        <v>0</v>
      </c>
      <c r="G395" s="20">
        <f t="shared" si="17"/>
        <v>0</v>
      </c>
      <c r="H395" s="2"/>
      <c r="I395" s="11">
        <f>IF(I394-F395&gt;0.001,I394-F395-Table42[[#This Row],[Ile nadpłacamy przy tej racie?]],0)</f>
        <v>0</v>
      </c>
      <c r="K395" s="2">
        <f>IF(Table42[[#This Row],[Rok]]&lt;9,Table42[[#This Row],[Odsetki normalne]]*50%,Table42[[#This Row],[Odsetki normalne]])</f>
        <v>0</v>
      </c>
    </row>
    <row r="396" spans="2:11" x14ac:dyDescent="0.25">
      <c r="B396" s="1">
        <f t="shared" si="16"/>
        <v>32</v>
      </c>
      <c r="C396" s="4">
        <f t="shared" si="18"/>
        <v>376</v>
      </c>
      <c r="D396" s="5">
        <v>5.4800000000000001E-2</v>
      </c>
      <c r="E396" s="2">
        <f>I395*Table42[[#This Row],[Oprocentowanie]]/12</f>
        <v>0</v>
      </c>
      <c r="F396" s="2">
        <f>Table42[[#This Row],[Cała rata]]-Table42[[#This Row],[Odsetki normalne]]</f>
        <v>0</v>
      </c>
      <c r="G396" s="20">
        <f t="shared" si="17"/>
        <v>0</v>
      </c>
      <c r="H396" s="2"/>
      <c r="I396" s="11">
        <f>IF(I395-F396&gt;0.001,I395-F396-Table42[[#This Row],[Ile nadpłacamy przy tej racie?]],0)</f>
        <v>0</v>
      </c>
      <c r="K396" s="2">
        <f>IF(Table42[[#This Row],[Rok]]&lt;9,Table42[[#This Row],[Odsetki normalne]]*50%,Table42[[#This Row],[Odsetki normalne]])</f>
        <v>0</v>
      </c>
    </row>
    <row r="397" spans="2:11" x14ac:dyDescent="0.25">
      <c r="B397" s="1">
        <f t="shared" si="16"/>
        <v>32</v>
      </c>
      <c r="C397" s="4">
        <f t="shared" si="18"/>
        <v>377</v>
      </c>
      <c r="D397" s="5">
        <v>5.4800000000000001E-2</v>
      </c>
      <c r="E397" s="2">
        <f>I396*Table42[[#This Row],[Oprocentowanie]]/12</f>
        <v>0</v>
      </c>
      <c r="F397" s="2">
        <f>Table42[[#This Row],[Cała rata]]-Table42[[#This Row],[Odsetki normalne]]</f>
        <v>0</v>
      </c>
      <c r="G397" s="20">
        <f t="shared" si="17"/>
        <v>0</v>
      </c>
      <c r="H397" s="2"/>
      <c r="I397" s="11">
        <f>IF(I396-F397&gt;0.001,I396-F397-Table42[[#This Row],[Ile nadpłacamy przy tej racie?]],0)</f>
        <v>0</v>
      </c>
      <c r="K397" s="2">
        <f>IF(Table42[[#This Row],[Rok]]&lt;9,Table42[[#This Row],[Odsetki normalne]]*50%,Table42[[#This Row],[Odsetki normalne]])</f>
        <v>0</v>
      </c>
    </row>
    <row r="398" spans="2:11" x14ac:dyDescent="0.25">
      <c r="B398" s="1">
        <f t="shared" si="16"/>
        <v>32</v>
      </c>
      <c r="C398" s="4">
        <f t="shared" si="18"/>
        <v>378</v>
      </c>
      <c r="D398" s="5">
        <v>5.4800000000000001E-2</v>
      </c>
      <c r="E398" s="2">
        <f>I397*Table42[[#This Row],[Oprocentowanie]]/12</f>
        <v>0</v>
      </c>
      <c r="F398" s="2">
        <f>Table42[[#This Row],[Cała rata]]-Table42[[#This Row],[Odsetki normalne]]</f>
        <v>0</v>
      </c>
      <c r="G398" s="20">
        <f t="shared" si="17"/>
        <v>0</v>
      </c>
      <c r="H398" s="2"/>
      <c r="I398" s="11">
        <f>IF(I397-F398&gt;0.001,I397-F398-Table42[[#This Row],[Ile nadpłacamy przy tej racie?]],0)</f>
        <v>0</v>
      </c>
      <c r="K398" s="2">
        <f>IF(Table42[[#This Row],[Rok]]&lt;9,Table42[[#This Row],[Odsetki normalne]]*50%,Table42[[#This Row],[Odsetki normalne]])</f>
        <v>0</v>
      </c>
    </row>
    <row r="399" spans="2:11" x14ac:dyDescent="0.25">
      <c r="B399" s="1">
        <f t="shared" si="16"/>
        <v>32</v>
      </c>
      <c r="C399" s="4">
        <f t="shared" si="18"/>
        <v>379</v>
      </c>
      <c r="D399" s="5">
        <v>5.4800000000000001E-2</v>
      </c>
      <c r="E399" s="2">
        <f>I398*Table42[[#This Row],[Oprocentowanie]]/12</f>
        <v>0</v>
      </c>
      <c r="F399" s="2">
        <f>Table42[[#This Row],[Cała rata]]-Table42[[#This Row],[Odsetki normalne]]</f>
        <v>0</v>
      </c>
      <c r="G399" s="20">
        <f t="shared" si="17"/>
        <v>0</v>
      </c>
      <c r="H399" s="2"/>
      <c r="I399" s="11">
        <f>IF(I398-F399&gt;0.001,I398-F399-Table42[[#This Row],[Ile nadpłacamy przy tej racie?]],0)</f>
        <v>0</v>
      </c>
      <c r="K399" s="2">
        <f>IF(Table42[[#This Row],[Rok]]&lt;9,Table42[[#This Row],[Odsetki normalne]]*50%,Table42[[#This Row],[Odsetki normalne]])</f>
        <v>0</v>
      </c>
    </row>
    <row r="400" spans="2:11" x14ac:dyDescent="0.25">
      <c r="B400" s="1">
        <f t="shared" si="16"/>
        <v>32</v>
      </c>
      <c r="C400" s="4">
        <f t="shared" si="18"/>
        <v>380</v>
      </c>
      <c r="D400" s="5">
        <v>5.4800000000000001E-2</v>
      </c>
      <c r="E400" s="2">
        <f>I399*Table42[[#This Row],[Oprocentowanie]]/12</f>
        <v>0</v>
      </c>
      <c r="F400" s="2">
        <f>Table42[[#This Row],[Cała rata]]-Table42[[#This Row],[Odsetki normalne]]</f>
        <v>0</v>
      </c>
      <c r="G400" s="20">
        <f t="shared" si="17"/>
        <v>0</v>
      </c>
      <c r="H400" s="2"/>
      <c r="I400" s="11">
        <f>IF(I399-F400&gt;0.001,I399-F400-Table42[[#This Row],[Ile nadpłacamy przy tej racie?]],0)</f>
        <v>0</v>
      </c>
      <c r="K400" s="2">
        <f>IF(Table42[[#This Row],[Rok]]&lt;9,Table42[[#This Row],[Odsetki normalne]]*50%,Table42[[#This Row],[Odsetki normalne]])</f>
        <v>0</v>
      </c>
    </row>
    <row r="401" spans="2:11" x14ac:dyDescent="0.25">
      <c r="B401" s="1">
        <f t="shared" si="16"/>
        <v>32</v>
      </c>
      <c r="C401" s="4">
        <f t="shared" si="18"/>
        <v>381</v>
      </c>
      <c r="D401" s="5">
        <v>5.4800000000000001E-2</v>
      </c>
      <c r="E401" s="2">
        <f>I400*Table42[[#This Row],[Oprocentowanie]]/12</f>
        <v>0</v>
      </c>
      <c r="F401" s="2">
        <f>Table42[[#This Row],[Cała rata]]-Table42[[#This Row],[Odsetki normalne]]</f>
        <v>0</v>
      </c>
      <c r="G401" s="20">
        <f t="shared" si="17"/>
        <v>0</v>
      </c>
      <c r="H401" s="2"/>
      <c r="I401" s="11">
        <f>IF(I400-F401&gt;0.001,I400-F401-Table42[[#This Row],[Ile nadpłacamy przy tej racie?]],0)</f>
        <v>0</v>
      </c>
      <c r="K401" s="2">
        <f>IF(Table42[[#This Row],[Rok]]&lt;9,Table42[[#This Row],[Odsetki normalne]]*50%,Table42[[#This Row],[Odsetki normalne]])</f>
        <v>0</v>
      </c>
    </row>
    <row r="402" spans="2:11" x14ac:dyDescent="0.25">
      <c r="B402" s="1">
        <f t="shared" si="16"/>
        <v>32</v>
      </c>
      <c r="C402" s="4">
        <f t="shared" si="18"/>
        <v>382</v>
      </c>
      <c r="D402" s="5">
        <v>5.4800000000000001E-2</v>
      </c>
      <c r="E402" s="2">
        <f>I401*Table42[[#This Row],[Oprocentowanie]]/12</f>
        <v>0</v>
      </c>
      <c r="F402" s="2">
        <f>Table42[[#This Row],[Cała rata]]-Table42[[#This Row],[Odsetki normalne]]</f>
        <v>0</v>
      </c>
      <c r="G402" s="20">
        <f t="shared" si="17"/>
        <v>0</v>
      </c>
      <c r="H402" s="2"/>
      <c r="I402" s="11">
        <f>IF(I401-F402&gt;0.001,I401-F402-Table42[[#This Row],[Ile nadpłacamy przy tej racie?]],0)</f>
        <v>0</v>
      </c>
      <c r="K402" s="2">
        <f>IF(Table42[[#This Row],[Rok]]&lt;9,Table42[[#This Row],[Odsetki normalne]]*50%,Table42[[#This Row],[Odsetki normalne]])</f>
        <v>0</v>
      </c>
    </row>
    <row r="403" spans="2:11" x14ac:dyDescent="0.25">
      <c r="B403" s="1">
        <f t="shared" si="16"/>
        <v>32</v>
      </c>
      <c r="C403" s="4">
        <f t="shared" si="18"/>
        <v>383</v>
      </c>
      <c r="D403" s="5">
        <v>5.4800000000000001E-2</v>
      </c>
      <c r="E403" s="2">
        <f>I402*Table42[[#This Row],[Oprocentowanie]]/12</f>
        <v>0</v>
      </c>
      <c r="F403" s="2">
        <f>Table42[[#This Row],[Cała rata]]-Table42[[#This Row],[Odsetki normalne]]</f>
        <v>0</v>
      </c>
      <c r="G403" s="20">
        <f t="shared" si="17"/>
        <v>0</v>
      </c>
      <c r="H403" s="2"/>
      <c r="I403" s="11">
        <f>IF(I402-F403&gt;0.001,I402-F403-Table42[[#This Row],[Ile nadpłacamy przy tej racie?]],0)</f>
        <v>0</v>
      </c>
      <c r="K403" s="2">
        <f>IF(Table42[[#This Row],[Rok]]&lt;9,Table42[[#This Row],[Odsetki normalne]]*50%,Table42[[#This Row],[Odsetki normalne]])</f>
        <v>0</v>
      </c>
    </row>
    <row r="404" spans="2:11" x14ac:dyDescent="0.25">
      <c r="B404" s="1">
        <f t="shared" si="16"/>
        <v>32</v>
      </c>
      <c r="C404" s="4">
        <f t="shared" si="18"/>
        <v>384</v>
      </c>
      <c r="D404" s="5">
        <v>5.4800000000000001E-2</v>
      </c>
      <c r="E404" s="2">
        <f>I403*Table42[[#This Row],[Oprocentowanie]]/12</f>
        <v>0</v>
      </c>
      <c r="F404" s="2">
        <f>Table42[[#This Row],[Cała rata]]-Table42[[#This Row],[Odsetki normalne]]</f>
        <v>0</v>
      </c>
      <c r="G404" s="20">
        <f t="shared" si="17"/>
        <v>0</v>
      </c>
      <c r="H404" s="2"/>
      <c r="I404" s="11">
        <f>IF(I403-F404&gt;0.001,I403-F404-Table42[[#This Row],[Ile nadpłacamy przy tej racie?]],0)</f>
        <v>0</v>
      </c>
      <c r="K404" s="2">
        <f>IF(Table42[[#This Row],[Rok]]&lt;9,Table42[[#This Row],[Odsetki normalne]]*50%,Table42[[#This Row],[Odsetki normalne]])</f>
        <v>0</v>
      </c>
    </row>
    <row r="405" spans="2:11" x14ac:dyDescent="0.25">
      <c r="B405" s="6">
        <f t="shared" si="16"/>
        <v>33</v>
      </c>
      <c r="C405" s="7">
        <f t="shared" si="18"/>
        <v>385</v>
      </c>
      <c r="D405" s="8">
        <v>5.4800000000000001E-2</v>
      </c>
      <c r="E405" s="9">
        <f>I404*Table42[[#This Row],[Oprocentowanie]]/12</f>
        <v>0</v>
      </c>
      <c r="F405" s="9">
        <f>Table42[[#This Row],[Cała rata]]-Table42[[#This Row],[Odsetki normalne]]</f>
        <v>0</v>
      </c>
      <c r="G405" s="20">
        <f t="shared" si="17"/>
        <v>0</v>
      </c>
      <c r="H405" s="9"/>
      <c r="I405" s="9">
        <f>IF(I404-F405&gt;0.001,I404-F405-Table42[[#This Row],[Ile nadpłacamy przy tej racie?]],0)</f>
        <v>0</v>
      </c>
      <c r="K405" s="9">
        <f>IF(Table42[[#This Row],[Rok]]&lt;9,Table42[[#This Row],[Odsetki normalne]]*50%,Table42[[#This Row],[Odsetki normalne]])</f>
        <v>0</v>
      </c>
    </row>
    <row r="406" spans="2:11" x14ac:dyDescent="0.25">
      <c r="B406" s="6">
        <f t="shared" ref="B406:B469" si="19">ROUNDUP(C406/12,0)</f>
        <v>33</v>
      </c>
      <c r="C406" s="7">
        <f t="shared" si="18"/>
        <v>386</v>
      </c>
      <c r="D406" s="8">
        <v>5.4800000000000001E-2</v>
      </c>
      <c r="E406" s="9">
        <f>I405*Table42[[#This Row],[Oprocentowanie]]/12</f>
        <v>0</v>
      </c>
      <c r="F406" s="9">
        <f>Table42[[#This Row],[Cała rata]]-Table42[[#This Row],[Odsetki normalne]]</f>
        <v>0</v>
      </c>
      <c r="G406" s="20">
        <f t="shared" ref="G406:G469" si="20">IF(I405&gt;0.001,-$C$12,0)</f>
        <v>0</v>
      </c>
      <c r="H406" s="9"/>
      <c r="I406" s="9">
        <f>IF(I405-F406&gt;0.001,I405-F406-Table42[[#This Row],[Ile nadpłacamy przy tej racie?]],0)</f>
        <v>0</v>
      </c>
      <c r="K406" s="9">
        <f>IF(Table42[[#This Row],[Rok]]&lt;9,Table42[[#This Row],[Odsetki normalne]]*50%,Table42[[#This Row],[Odsetki normalne]])</f>
        <v>0</v>
      </c>
    </row>
    <row r="407" spans="2:11" x14ac:dyDescent="0.25">
      <c r="B407" s="6">
        <f t="shared" si="19"/>
        <v>33</v>
      </c>
      <c r="C407" s="7">
        <f t="shared" ref="C407:C470" si="21">C406+1</f>
        <v>387</v>
      </c>
      <c r="D407" s="8">
        <v>5.4800000000000001E-2</v>
      </c>
      <c r="E407" s="9">
        <f>I406*Table42[[#This Row],[Oprocentowanie]]/12</f>
        <v>0</v>
      </c>
      <c r="F407" s="9">
        <f>Table42[[#This Row],[Cała rata]]-Table42[[#This Row],[Odsetki normalne]]</f>
        <v>0</v>
      </c>
      <c r="G407" s="20">
        <f t="shared" si="20"/>
        <v>0</v>
      </c>
      <c r="H407" s="9"/>
      <c r="I407" s="9">
        <f>IF(I406-F407&gt;0.001,I406-F407-Table42[[#This Row],[Ile nadpłacamy przy tej racie?]],0)</f>
        <v>0</v>
      </c>
      <c r="K407" s="9">
        <f>IF(Table42[[#This Row],[Rok]]&lt;9,Table42[[#This Row],[Odsetki normalne]]*50%,Table42[[#This Row],[Odsetki normalne]])</f>
        <v>0</v>
      </c>
    </row>
    <row r="408" spans="2:11" x14ac:dyDescent="0.25">
      <c r="B408" s="6">
        <f t="shared" si="19"/>
        <v>33</v>
      </c>
      <c r="C408" s="7">
        <f t="shared" si="21"/>
        <v>388</v>
      </c>
      <c r="D408" s="8">
        <v>5.4800000000000001E-2</v>
      </c>
      <c r="E408" s="9">
        <f>I407*Table42[[#This Row],[Oprocentowanie]]/12</f>
        <v>0</v>
      </c>
      <c r="F408" s="9">
        <f>Table42[[#This Row],[Cała rata]]-Table42[[#This Row],[Odsetki normalne]]</f>
        <v>0</v>
      </c>
      <c r="G408" s="20">
        <f t="shared" si="20"/>
        <v>0</v>
      </c>
      <c r="H408" s="9"/>
      <c r="I408" s="9">
        <f>IF(I407-F408&gt;0.001,I407-F408-Table42[[#This Row],[Ile nadpłacamy przy tej racie?]],0)</f>
        <v>0</v>
      </c>
      <c r="K408" s="9">
        <f>IF(Table42[[#This Row],[Rok]]&lt;9,Table42[[#This Row],[Odsetki normalne]]*50%,Table42[[#This Row],[Odsetki normalne]])</f>
        <v>0</v>
      </c>
    </row>
    <row r="409" spans="2:11" x14ac:dyDescent="0.25">
      <c r="B409" s="6">
        <f t="shared" si="19"/>
        <v>33</v>
      </c>
      <c r="C409" s="7">
        <f t="shared" si="21"/>
        <v>389</v>
      </c>
      <c r="D409" s="8">
        <v>5.4800000000000001E-2</v>
      </c>
      <c r="E409" s="9">
        <f>I408*Table42[[#This Row],[Oprocentowanie]]/12</f>
        <v>0</v>
      </c>
      <c r="F409" s="9">
        <f>Table42[[#This Row],[Cała rata]]-Table42[[#This Row],[Odsetki normalne]]</f>
        <v>0</v>
      </c>
      <c r="G409" s="20">
        <f t="shared" si="20"/>
        <v>0</v>
      </c>
      <c r="H409" s="9"/>
      <c r="I409" s="9">
        <f>IF(I408-F409&gt;0.001,I408-F409-Table42[[#This Row],[Ile nadpłacamy przy tej racie?]],0)</f>
        <v>0</v>
      </c>
      <c r="K409" s="9">
        <f>IF(Table42[[#This Row],[Rok]]&lt;9,Table42[[#This Row],[Odsetki normalne]]*50%,Table42[[#This Row],[Odsetki normalne]])</f>
        <v>0</v>
      </c>
    </row>
    <row r="410" spans="2:11" x14ac:dyDescent="0.25">
      <c r="B410" s="6">
        <f t="shared" si="19"/>
        <v>33</v>
      </c>
      <c r="C410" s="7">
        <f t="shared" si="21"/>
        <v>390</v>
      </c>
      <c r="D410" s="8">
        <v>5.4800000000000001E-2</v>
      </c>
      <c r="E410" s="9">
        <f>I409*Table42[[#This Row],[Oprocentowanie]]/12</f>
        <v>0</v>
      </c>
      <c r="F410" s="9">
        <f>Table42[[#This Row],[Cała rata]]-Table42[[#This Row],[Odsetki normalne]]</f>
        <v>0</v>
      </c>
      <c r="G410" s="20">
        <f t="shared" si="20"/>
        <v>0</v>
      </c>
      <c r="H410" s="9"/>
      <c r="I410" s="9">
        <f>IF(I409-F410&gt;0.001,I409-F410-Table42[[#This Row],[Ile nadpłacamy przy tej racie?]],0)</f>
        <v>0</v>
      </c>
      <c r="K410" s="9">
        <f>IF(Table42[[#This Row],[Rok]]&lt;9,Table42[[#This Row],[Odsetki normalne]]*50%,Table42[[#This Row],[Odsetki normalne]])</f>
        <v>0</v>
      </c>
    </row>
    <row r="411" spans="2:11" x14ac:dyDescent="0.25">
      <c r="B411" s="6">
        <f t="shared" si="19"/>
        <v>33</v>
      </c>
      <c r="C411" s="7">
        <f t="shared" si="21"/>
        <v>391</v>
      </c>
      <c r="D411" s="8">
        <v>5.4800000000000001E-2</v>
      </c>
      <c r="E411" s="9">
        <f>I410*Table42[[#This Row],[Oprocentowanie]]/12</f>
        <v>0</v>
      </c>
      <c r="F411" s="9">
        <f>Table42[[#This Row],[Cała rata]]-Table42[[#This Row],[Odsetki normalne]]</f>
        <v>0</v>
      </c>
      <c r="G411" s="20">
        <f t="shared" si="20"/>
        <v>0</v>
      </c>
      <c r="H411" s="9"/>
      <c r="I411" s="9">
        <f>IF(I410-F411&gt;0.001,I410-F411-Table42[[#This Row],[Ile nadpłacamy przy tej racie?]],0)</f>
        <v>0</v>
      </c>
      <c r="K411" s="9">
        <f>IF(Table42[[#This Row],[Rok]]&lt;9,Table42[[#This Row],[Odsetki normalne]]*50%,Table42[[#This Row],[Odsetki normalne]])</f>
        <v>0</v>
      </c>
    </row>
    <row r="412" spans="2:11" x14ac:dyDescent="0.25">
      <c r="B412" s="6">
        <f t="shared" si="19"/>
        <v>33</v>
      </c>
      <c r="C412" s="7">
        <f t="shared" si="21"/>
        <v>392</v>
      </c>
      <c r="D412" s="8">
        <v>5.4800000000000001E-2</v>
      </c>
      <c r="E412" s="9">
        <f>I411*Table42[[#This Row],[Oprocentowanie]]/12</f>
        <v>0</v>
      </c>
      <c r="F412" s="9">
        <f>Table42[[#This Row],[Cała rata]]-Table42[[#This Row],[Odsetki normalne]]</f>
        <v>0</v>
      </c>
      <c r="G412" s="20">
        <f t="shared" si="20"/>
        <v>0</v>
      </c>
      <c r="H412" s="9"/>
      <c r="I412" s="9">
        <f>IF(I411-F412&gt;0.001,I411-F412-Table42[[#This Row],[Ile nadpłacamy przy tej racie?]],0)</f>
        <v>0</v>
      </c>
      <c r="K412" s="9">
        <f>IF(Table42[[#This Row],[Rok]]&lt;9,Table42[[#This Row],[Odsetki normalne]]*50%,Table42[[#This Row],[Odsetki normalne]])</f>
        <v>0</v>
      </c>
    </row>
    <row r="413" spans="2:11" x14ac:dyDescent="0.25">
      <c r="B413" s="6">
        <f t="shared" si="19"/>
        <v>33</v>
      </c>
      <c r="C413" s="7">
        <f t="shared" si="21"/>
        <v>393</v>
      </c>
      <c r="D413" s="8">
        <v>5.4800000000000001E-2</v>
      </c>
      <c r="E413" s="9">
        <f>I412*Table42[[#This Row],[Oprocentowanie]]/12</f>
        <v>0</v>
      </c>
      <c r="F413" s="9">
        <f>Table42[[#This Row],[Cała rata]]-Table42[[#This Row],[Odsetki normalne]]</f>
        <v>0</v>
      </c>
      <c r="G413" s="20">
        <f t="shared" si="20"/>
        <v>0</v>
      </c>
      <c r="H413" s="9"/>
      <c r="I413" s="9">
        <f>IF(I412-F413&gt;0.001,I412-F413-Table42[[#This Row],[Ile nadpłacamy przy tej racie?]],0)</f>
        <v>0</v>
      </c>
      <c r="K413" s="9">
        <f>IF(Table42[[#This Row],[Rok]]&lt;9,Table42[[#This Row],[Odsetki normalne]]*50%,Table42[[#This Row],[Odsetki normalne]])</f>
        <v>0</v>
      </c>
    </row>
    <row r="414" spans="2:11" x14ac:dyDescent="0.25">
      <c r="B414" s="6">
        <f t="shared" si="19"/>
        <v>33</v>
      </c>
      <c r="C414" s="7">
        <f t="shared" si="21"/>
        <v>394</v>
      </c>
      <c r="D414" s="8">
        <v>5.4800000000000001E-2</v>
      </c>
      <c r="E414" s="9">
        <f>I413*Table42[[#This Row],[Oprocentowanie]]/12</f>
        <v>0</v>
      </c>
      <c r="F414" s="9">
        <f>Table42[[#This Row],[Cała rata]]-Table42[[#This Row],[Odsetki normalne]]</f>
        <v>0</v>
      </c>
      <c r="G414" s="20">
        <f t="shared" si="20"/>
        <v>0</v>
      </c>
      <c r="H414" s="9"/>
      <c r="I414" s="9">
        <f>IF(I413-F414&gt;0.001,I413-F414-Table42[[#This Row],[Ile nadpłacamy przy tej racie?]],0)</f>
        <v>0</v>
      </c>
      <c r="K414" s="9">
        <f>IF(Table42[[#This Row],[Rok]]&lt;9,Table42[[#This Row],[Odsetki normalne]]*50%,Table42[[#This Row],[Odsetki normalne]])</f>
        <v>0</v>
      </c>
    </row>
    <row r="415" spans="2:11" x14ac:dyDescent="0.25">
      <c r="B415" s="6">
        <f t="shared" si="19"/>
        <v>33</v>
      </c>
      <c r="C415" s="7">
        <f t="shared" si="21"/>
        <v>395</v>
      </c>
      <c r="D415" s="8">
        <v>5.4800000000000001E-2</v>
      </c>
      <c r="E415" s="9">
        <f>I414*Table42[[#This Row],[Oprocentowanie]]/12</f>
        <v>0</v>
      </c>
      <c r="F415" s="9">
        <f>Table42[[#This Row],[Cała rata]]-Table42[[#This Row],[Odsetki normalne]]</f>
        <v>0</v>
      </c>
      <c r="G415" s="20">
        <f t="shared" si="20"/>
        <v>0</v>
      </c>
      <c r="H415" s="9"/>
      <c r="I415" s="9">
        <f>IF(I414-F415&gt;0.001,I414-F415-Table42[[#This Row],[Ile nadpłacamy przy tej racie?]],0)</f>
        <v>0</v>
      </c>
      <c r="K415" s="9">
        <f>IF(Table42[[#This Row],[Rok]]&lt;9,Table42[[#This Row],[Odsetki normalne]]*50%,Table42[[#This Row],[Odsetki normalne]])</f>
        <v>0</v>
      </c>
    </row>
    <row r="416" spans="2:11" x14ac:dyDescent="0.25">
      <c r="B416" s="6">
        <f t="shared" si="19"/>
        <v>33</v>
      </c>
      <c r="C416" s="7">
        <f t="shared" si="21"/>
        <v>396</v>
      </c>
      <c r="D416" s="8">
        <v>5.4800000000000001E-2</v>
      </c>
      <c r="E416" s="9">
        <f>I415*Table42[[#This Row],[Oprocentowanie]]/12</f>
        <v>0</v>
      </c>
      <c r="F416" s="9">
        <f>Table42[[#This Row],[Cała rata]]-Table42[[#This Row],[Odsetki normalne]]</f>
        <v>0</v>
      </c>
      <c r="G416" s="20">
        <f t="shared" si="20"/>
        <v>0</v>
      </c>
      <c r="H416" s="9"/>
      <c r="I416" s="9">
        <f>IF(I415-F416&gt;0.001,I415-F416-Table42[[#This Row],[Ile nadpłacamy przy tej racie?]],0)</f>
        <v>0</v>
      </c>
      <c r="K416" s="9">
        <f>IF(Table42[[#This Row],[Rok]]&lt;9,Table42[[#This Row],[Odsetki normalne]]*50%,Table42[[#This Row],[Odsetki normalne]])</f>
        <v>0</v>
      </c>
    </row>
    <row r="417" spans="2:11" x14ac:dyDescent="0.25">
      <c r="B417" s="1">
        <f t="shared" si="19"/>
        <v>34</v>
      </c>
      <c r="C417" s="4">
        <f t="shared" si="21"/>
        <v>397</v>
      </c>
      <c r="D417" s="5">
        <v>5.4800000000000001E-2</v>
      </c>
      <c r="E417" s="2">
        <f>I416*Table42[[#This Row],[Oprocentowanie]]/12</f>
        <v>0</v>
      </c>
      <c r="F417" s="2">
        <f>Table42[[#This Row],[Cała rata]]-Table42[[#This Row],[Odsetki normalne]]</f>
        <v>0</v>
      </c>
      <c r="G417" s="20">
        <f t="shared" si="20"/>
        <v>0</v>
      </c>
      <c r="H417" s="2"/>
      <c r="I417" s="11">
        <f>IF(I416-F417&gt;0.001,I416-F417-Table42[[#This Row],[Ile nadpłacamy przy tej racie?]],0)</f>
        <v>0</v>
      </c>
      <c r="K417" s="2">
        <f>IF(Table42[[#This Row],[Rok]]&lt;9,Table42[[#This Row],[Odsetki normalne]]*50%,Table42[[#This Row],[Odsetki normalne]])</f>
        <v>0</v>
      </c>
    </row>
    <row r="418" spans="2:11" x14ac:dyDescent="0.25">
      <c r="B418" s="1">
        <f t="shared" si="19"/>
        <v>34</v>
      </c>
      <c r="C418" s="4">
        <f t="shared" si="21"/>
        <v>398</v>
      </c>
      <c r="D418" s="5">
        <v>5.4800000000000001E-2</v>
      </c>
      <c r="E418" s="2">
        <f>I417*Table42[[#This Row],[Oprocentowanie]]/12</f>
        <v>0</v>
      </c>
      <c r="F418" s="2">
        <f>Table42[[#This Row],[Cała rata]]-Table42[[#This Row],[Odsetki normalne]]</f>
        <v>0</v>
      </c>
      <c r="G418" s="20">
        <f t="shared" si="20"/>
        <v>0</v>
      </c>
      <c r="H418" s="2"/>
      <c r="I418" s="11">
        <f>IF(I417-F418&gt;0.001,I417-F418-Table42[[#This Row],[Ile nadpłacamy przy tej racie?]],0)</f>
        <v>0</v>
      </c>
      <c r="K418" s="2">
        <f>IF(Table42[[#This Row],[Rok]]&lt;9,Table42[[#This Row],[Odsetki normalne]]*50%,Table42[[#This Row],[Odsetki normalne]])</f>
        <v>0</v>
      </c>
    </row>
    <row r="419" spans="2:11" x14ac:dyDescent="0.25">
      <c r="B419" s="1">
        <f t="shared" si="19"/>
        <v>34</v>
      </c>
      <c r="C419" s="4">
        <f t="shared" si="21"/>
        <v>399</v>
      </c>
      <c r="D419" s="5">
        <v>5.4800000000000001E-2</v>
      </c>
      <c r="E419" s="2">
        <f>I418*Table42[[#This Row],[Oprocentowanie]]/12</f>
        <v>0</v>
      </c>
      <c r="F419" s="2">
        <f>Table42[[#This Row],[Cała rata]]-Table42[[#This Row],[Odsetki normalne]]</f>
        <v>0</v>
      </c>
      <c r="G419" s="20">
        <f t="shared" si="20"/>
        <v>0</v>
      </c>
      <c r="H419" s="2"/>
      <c r="I419" s="11">
        <f>IF(I418-F419&gt;0.001,I418-F419-Table42[[#This Row],[Ile nadpłacamy przy tej racie?]],0)</f>
        <v>0</v>
      </c>
      <c r="K419" s="2">
        <f>IF(Table42[[#This Row],[Rok]]&lt;9,Table42[[#This Row],[Odsetki normalne]]*50%,Table42[[#This Row],[Odsetki normalne]])</f>
        <v>0</v>
      </c>
    </row>
    <row r="420" spans="2:11" x14ac:dyDescent="0.25">
      <c r="B420" s="1">
        <f t="shared" si="19"/>
        <v>34</v>
      </c>
      <c r="C420" s="4">
        <f t="shared" si="21"/>
        <v>400</v>
      </c>
      <c r="D420" s="5">
        <v>5.4800000000000001E-2</v>
      </c>
      <c r="E420" s="2">
        <f>I419*Table42[[#This Row],[Oprocentowanie]]/12</f>
        <v>0</v>
      </c>
      <c r="F420" s="2">
        <f>Table42[[#This Row],[Cała rata]]-Table42[[#This Row],[Odsetki normalne]]</f>
        <v>0</v>
      </c>
      <c r="G420" s="20">
        <f t="shared" si="20"/>
        <v>0</v>
      </c>
      <c r="H420" s="2"/>
      <c r="I420" s="11">
        <f>IF(I419-F420&gt;0.001,I419-F420-Table42[[#This Row],[Ile nadpłacamy przy tej racie?]],0)</f>
        <v>0</v>
      </c>
      <c r="K420" s="2">
        <f>IF(Table42[[#This Row],[Rok]]&lt;9,Table42[[#This Row],[Odsetki normalne]]*50%,Table42[[#This Row],[Odsetki normalne]])</f>
        <v>0</v>
      </c>
    </row>
    <row r="421" spans="2:11" x14ac:dyDescent="0.25">
      <c r="B421" s="1">
        <f t="shared" si="19"/>
        <v>34</v>
      </c>
      <c r="C421" s="4">
        <f t="shared" si="21"/>
        <v>401</v>
      </c>
      <c r="D421" s="5">
        <v>5.4800000000000001E-2</v>
      </c>
      <c r="E421" s="2">
        <f>I420*Table42[[#This Row],[Oprocentowanie]]/12</f>
        <v>0</v>
      </c>
      <c r="F421" s="2">
        <f>Table42[[#This Row],[Cała rata]]-Table42[[#This Row],[Odsetki normalne]]</f>
        <v>0</v>
      </c>
      <c r="G421" s="20">
        <f t="shared" si="20"/>
        <v>0</v>
      </c>
      <c r="H421" s="2"/>
      <c r="I421" s="11">
        <f>IF(I420-F421&gt;0.001,I420-F421-Table42[[#This Row],[Ile nadpłacamy przy tej racie?]],0)</f>
        <v>0</v>
      </c>
      <c r="K421" s="2">
        <f>IF(Table42[[#This Row],[Rok]]&lt;9,Table42[[#This Row],[Odsetki normalne]]*50%,Table42[[#This Row],[Odsetki normalne]])</f>
        <v>0</v>
      </c>
    </row>
    <row r="422" spans="2:11" x14ac:dyDescent="0.25">
      <c r="B422" s="1">
        <f t="shared" si="19"/>
        <v>34</v>
      </c>
      <c r="C422" s="4">
        <f t="shared" si="21"/>
        <v>402</v>
      </c>
      <c r="D422" s="5">
        <v>5.4800000000000001E-2</v>
      </c>
      <c r="E422" s="2">
        <f>I421*Table42[[#This Row],[Oprocentowanie]]/12</f>
        <v>0</v>
      </c>
      <c r="F422" s="2">
        <f>Table42[[#This Row],[Cała rata]]-Table42[[#This Row],[Odsetki normalne]]</f>
        <v>0</v>
      </c>
      <c r="G422" s="20">
        <f t="shared" si="20"/>
        <v>0</v>
      </c>
      <c r="H422" s="2"/>
      <c r="I422" s="11">
        <f>IF(I421-F422&gt;0.001,I421-F422-Table42[[#This Row],[Ile nadpłacamy przy tej racie?]],0)</f>
        <v>0</v>
      </c>
      <c r="K422" s="2">
        <f>IF(Table42[[#This Row],[Rok]]&lt;9,Table42[[#This Row],[Odsetki normalne]]*50%,Table42[[#This Row],[Odsetki normalne]])</f>
        <v>0</v>
      </c>
    </row>
    <row r="423" spans="2:11" x14ac:dyDescent="0.25">
      <c r="B423" s="1">
        <f t="shared" si="19"/>
        <v>34</v>
      </c>
      <c r="C423" s="4">
        <f t="shared" si="21"/>
        <v>403</v>
      </c>
      <c r="D423" s="5">
        <v>5.4800000000000001E-2</v>
      </c>
      <c r="E423" s="2">
        <f>I422*Table42[[#This Row],[Oprocentowanie]]/12</f>
        <v>0</v>
      </c>
      <c r="F423" s="2">
        <f>Table42[[#This Row],[Cała rata]]-Table42[[#This Row],[Odsetki normalne]]</f>
        <v>0</v>
      </c>
      <c r="G423" s="20">
        <f t="shared" si="20"/>
        <v>0</v>
      </c>
      <c r="H423" s="2"/>
      <c r="I423" s="11">
        <f>IF(I422-F423&gt;0.001,I422-F423-Table42[[#This Row],[Ile nadpłacamy przy tej racie?]],0)</f>
        <v>0</v>
      </c>
      <c r="K423" s="2">
        <f>IF(Table42[[#This Row],[Rok]]&lt;9,Table42[[#This Row],[Odsetki normalne]]*50%,Table42[[#This Row],[Odsetki normalne]])</f>
        <v>0</v>
      </c>
    </row>
    <row r="424" spans="2:11" x14ac:dyDescent="0.25">
      <c r="B424" s="1">
        <f t="shared" si="19"/>
        <v>34</v>
      </c>
      <c r="C424" s="4">
        <f t="shared" si="21"/>
        <v>404</v>
      </c>
      <c r="D424" s="5">
        <v>5.4800000000000001E-2</v>
      </c>
      <c r="E424" s="2">
        <f>I423*Table42[[#This Row],[Oprocentowanie]]/12</f>
        <v>0</v>
      </c>
      <c r="F424" s="2">
        <f>Table42[[#This Row],[Cała rata]]-Table42[[#This Row],[Odsetki normalne]]</f>
        <v>0</v>
      </c>
      <c r="G424" s="20">
        <f t="shared" si="20"/>
        <v>0</v>
      </c>
      <c r="H424" s="2"/>
      <c r="I424" s="11">
        <f>IF(I423-F424&gt;0.001,I423-F424-Table42[[#This Row],[Ile nadpłacamy przy tej racie?]],0)</f>
        <v>0</v>
      </c>
      <c r="K424" s="2">
        <f>IF(Table42[[#This Row],[Rok]]&lt;9,Table42[[#This Row],[Odsetki normalne]]*50%,Table42[[#This Row],[Odsetki normalne]])</f>
        <v>0</v>
      </c>
    </row>
    <row r="425" spans="2:11" x14ac:dyDescent="0.25">
      <c r="B425" s="1">
        <f t="shared" si="19"/>
        <v>34</v>
      </c>
      <c r="C425" s="4">
        <f t="shared" si="21"/>
        <v>405</v>
      </c>
      <c r="D425" s="5">
        <v>5.4800000000000001E-2</v>
      </c>
      <c r="E425" s="2">
        <f>I424*Table42[[#This Row],[Oprocentowanie]]/12</f>
        <v>0</v>
      </c>
      <c r="F425" s="2">
        <f>Table42[[#This Row],[Cała rata]]-Table42[[#This Row],[Odsetki normalne]]</f>
        <v>0</v>
      </c>
      <c r="G425" s="20">
        <f t="shared" si="20"/>
        <v>0</v>
      </c>
      <c r="H425" s="2"/>
      <c r="I425" s="11">
        <f>IF(I424-F425&gt;0.001,I424-F425-Table42[[#This Row],[Ile nadpłacamy przy tej racie?]],0)</f>
        <v>0</v>
      </c>
      <c r="K425" s="2">
        <f>IF(Table42[[#This Row],[Rok]]&lt;9,Table42[[#This Row],[Odsetki normalne]]*50%,Table42[[#This Row],[Odsetki normalne]])</f>
        <v>0</v>
      </c>
    </row>
    <row r="426" spans="2:11" x14ac:dyDescent="0.25">
      <c r="B426" s="1">
        <f t="shared" si="19"/>
        <v>34</v>
      </c>
      <c r="C426" s="4">
        <f t="shared" si="21"/>
        <v>406</v>
      </c>
      <c r="D426" s="5">
        <v>5.4800000000000001E-2</v>
      </c>
      <c r="E426" s="2">
        <f>I425*Table42[[#This Row],[Oprocentowanie]]/12</f>
        <v>0</v>
      </c>
      <c r="F426" s="2">
        <f>Table42[[#This Row],[Cała rata]]-Table42[[#This Row],[Odsetki normalne]]</f>
        <v>0</v>
      </c>
      <c r="G426" s="20">
        <f t="shared" si="20"/>
        <v>0</v>
      </c>
      <c r="H426" s="2"/>
      <c r="I426" s="11">
        <f>IF(I425-F426&gt;0.001,I425-F426-Table42[[#This Row],[Ile nadpłacamy przy tej racie?]],0)</f>
        <v>0</v>
      </c>
      <c r="K426" s="2">
        <f>IF(Table42[[#This Row],[Rok]]&lt;9,Table42[[#This Row],[Odsetki normalne]]*50%,Table42[[#This Row],[Odsetki normalne]])</f>
        <v>0</v>
      </c>
    </row>
    <row r="427" spans="2:11" x14ac:dyDescent="0.25">
      <c r="B427" s="1">
        <f t="shared" si="19"/>
        <v>34</v>
      </c>
      <c r="C427" s="4">
        <f t="shared" si="21"/>
        <v>407</v>
      </c>
      <c r="D427" s="5">
        <v>5.4800000000000001E-2</v>
      </c>
      <c r="E427" s="2">
        <f>I426*Table42[[#This Row],[Oprocentowanie]]/12</f>
        <v>0</v>
      </c>
      <c r="F427" s="2">
        <f>Table42[[#This Row],[Cała rata]]-Table42[[#This Row],[Odsetki normalne]]</f>
        <v>0</v>
      </c>
      <c r="G427" s="20">
        <f t="shared" si="20"/>
        <v>0</v>
      </c>
      <c r="H427" s="2"/>
      <c r="I427" s="11">
        <f>IF(I426-F427&gt;0.001,I426-F427-Table42[[#This Row],[Ile nadpłacamy przy tej racie?]],0)</f>
        <v>0</v>
      </c>
      <c r="K427" s="2">
        <f>IF(Table42[[#This Row],[Rok]]&lt;9,Table42[[#This Row],[Odsetki normalne]]*50%,Table42[[#This Row],[Odsetki normalne]])</f>
        <v>0</v>
      </c>
    </row>
    <row r="428" spans="2:11" x14ac:dyDescent="0.25">
      <c r="B428" s="1">
        <f t="shared" si="19"/>
        <v>34</v>
      </c>
      <c r="C428" s="4">
        <f t="shared" si="21"/>
        <v>408</v>
      </c>
      <c r="D428" s="5">
        <v>5.4800000000000001E-2</v>
      </c>
      <c r="E428" s="2">
        <f>I427*Table42[[#This Row],[Oprocentowanie]]/12</f>
        <v>0</v>
      </c>
      <c r="F428" s="2">
        <f>Table42[[#This Row],[Cała rata]]-Table42[[#This Row],[Odsetki normalne]]</f>
        <v>0</v>
      </c>
      <c r="G428" s="20">
        <f t="shared" si="20"/>
        <v>0</v>
      </c>
      <c r="H428" s="2"/>
      <c r="I428" s="11">
        <f>IF(I427-F428&gt;0.001,I427-F428-Table42[[#This Row],[Ile nadpłacamy przy tej racie?]],0)</f>
        <v>0</v>
      </c>
      <c r="K428" s="2">
        <f>IF(Table42[[#This Row],[Rok]]&lt;9,Table42[[#This Row],[Odsetki normalne]]*50%,Table42[[#This Row],[Odsetki normalne]])</f>
        <v>0</v>
      </c>
    </row>
    <row r="429" spans="2:11" x14ac:dyDescent="0.25">
      <c r="B429" s="6">
        <f t="shared" si="19"/>
        <v>35</v>
      </c>
      <c r="C429" s="7">
        <f t="shared" si="21"/>
        <v>409</v>
      </c>
      <c r="D429" s="8">
        <v>5.4800000000000001E-2</v>
      </c>
      <c r="E429" s="9">
        <f>I428*Table42[[#This Row],[Oprocentowanie]]/12</f>
        <v>0</v>
      </c>
      <c r="F429" s="9">
        <f>Table42[[#This Row],[Cała rata]]-Table42[[#This Row],[Odsetki normalne]]</f>
        <v>0</v>
      </c>
      <c r="G429" s="20">
        <f t="shared" si="20"/>
        <v>0</v>
      </c>
      <c r="H429" s="9"/>
      <c r="I429" s="9">
        <f>IF(I428-F429&gt;0.001,I428-F429-Table42[[#This Row],[Ile nadpłacamy przy tej racie?]],0)</f>
        <v>0</v>
      </c>
      <c r="K429" s="9">
        <f>IF(Table42[[#This Row],[Rok]]&lt;9,Table42[[#This Row],[Odsetki normalne]]*50%,Table42[[#This Row],[Odsetki normalne]])</f>
        <v>0</v>
      </c>
    </row>
    <row r="430" spans="2:11" x14ac:dyDescent="0.25">
      <c r="B430" s="6">
        <f t="shared" si="19"/>
        <v>35</v>
      </c>
      <c r="C430" s="7">
        <f t="shared" si="21"/>
        <v>410</v>
      </c>
      <c r="D430" s="8">
        <v>5.4800000000000001E-2</v>
      </c>
      <c r="E430" s="9">
        <f>I429*Table42[[#This Row],[Oprocentowanie]]/12</f>
        <v>0</v>
      </c>
      <c r="F430" s="9">
        <f>Table42[[#This Row],[Cała rata]]-Table42[[#This Row],[Odsetki normalne]]</f>
        <v>0</v>
      </c>
      <c r="G430" s="20">
        <f t="shared" si="20"/>
        <v>0</v>
      </c>
      <c r="H430" s="9"/>
      <c r="I430" s="9">
        <f>IF(I429-F430&gt;0.001,I429-F430-Table42[[#This Row],[Ile nadpłacamy przy tej racie?]],0)</f>
        <v>0</v>
      </c>
      <c r="K430" s="9">
        <f>IF(Table42[[#This Row],[Rok]]&lt;9,Table42[[#This Row],[Odsetki normalne]]*50%,Table42[[#This Row],[Odsetki normalne]])</f>
        <v>0</v>
      </c>
    </row>
    <row r="431" spans="2:11" x14ac:dyDescent="0.25">
      <c r="B431" s="6">
        <f t="shared" si="19"/>
        <v>35</v>
      </c>
      <c r="C431" s="7">
        <f t="shared" si="21"/>
        <v>411</v>
      </c>
      <c r="D431" s="8">
        <v>5.4800000000000001E-2</v>
      </c>
      <c r="E431" s="9">
        <f>I430*Table42[[#This Row],[Oprocentowanie]]/12</f>
        <v>0</v>
      </c>
      <c r="F431" s="9">
        <f>Table42[[#This Row],[Cała rata]]-Table42[[#This Row],[Odsetki normalne]]</f>
        <v>0</v>
      </c>
      <c r="G431" s="20">
        <f t="shared" si="20"/>
        <v>0</v>
      </c>
      <c r="H431" s="9"/>
      <c r="I431" s="9">
        <f>IF(I430-F431&gt;0.001,I430-F431-Table42[[#This Row],[Ile nadpłacamy przy tej racie?]],0)</f>
        <v>0</v>
      </c>
      <c r="K431" s="9">
        <f>IF(Table42[[#This Row],[Rok]]&lt;9,Table42[[#This Row],[Odsetki normalne]]*50%,Table42[[#This Row],[Odsetki normalne]])</f>
        <v>0</v>
      </c>
    </row>
    <row r="432" spans="2:11" x14ac:dyDescent="0.25">
      <c r="B432" s="6">
        <f t="shared" si="19"/>
        <v>35</v>
      </c>
      <c r="C432" s="7">
        <f t="shared" si="21"/>
        <v>412</v>
      </c>
      <c r="D432" s="8">
        <v>5.4800000000000001E-2</v>
      </c>
      <c r="E432" s="9">
        <f>I431*Table42[[#This Row],[Oprocentowanie]]/12</f>
        <v>0</v>
      </c>
      <c r="F432" s="9">
        <f>Table42[[#This Row],[Cała rata]]-Table42[[#This Row],[Odsetki normalne]]</f>
        <v>0</v>
      </c>
      <c r="G432" s="20">
        <f t="shared" si="20"/>
        <v>0</v>
      </c>
      <c r="H432" s="9"/>
      <c r="I432" s="9">
        <f>IF(I431-F432&gt;0.001,I431-F432-Table42[[#This Row],[Ile nadpłacamy przy tej racie?]],0)</f>
        <v>0</v>
      </c>
      <c r="K432" s="9">
        <f>IF(Table42[[#This Row],[Rok]]&lt;9,Table42[[#This Row],[Odsetki normalne]]*50%,Table42[[#This Row],[Odsetki normalne]])</f>
        <v>0</v>
      </c>
    </row>
    <row r="433" spans="2:11" x14ac:dyDescent="0.25">
      <c r="B433" s="6">
        <f t="shared" si="19"/>
        <v>35</v>
      </c>
      <c r="C433" s="7">
        <f t="shared" si="21"/>
        <v>413</v>
      </c>
      <c r="D433" s="8">
        <v>5.4800000000000001E-2</v>
      </c>
      <c r="E433" s="9">
        <f>I432*Table42[[#This Row],[Oprocentowanie]]/12</f>
        <v>0</v>
      </c>
      <c r="F433" s="9">
        <f>Table42[[#This Row],[Cała rata]]-Table42[[#This Row],[Odsetki normalne]]</f>
        <v>0</v>
      </c>
      <c r="G433" s="20">
        <f t="shared" si="20"/>
        <v>0</v>
      </c>
      <c r="H433" s="9"/>
      <c r="I433" s="9">
        <f>IF(I432-F433&gt;0.001,I432-F433-Table42[[#This Row],[Ile nadpłacamy przy tej racie?]],0)</f>
        <v>0</v>
      </c>
      <c r="K433" s="9">
        <f>IF(Table42[[#This Row],[Rok]]&lt;9,Table42[[#This Row],[Odsetki normalne]]*50%,Table42[[#This Row],[Odsetki normalne]])</f>
        <v>0</v>
      </c>
    </row>
    <row r="434" spans="2:11" x14ac:dyDescent="0.25">
      <c r="B434" s="6">
        <f t="shared" si="19"/>
        <v>35</v>
      </c>
      <c r="C434" s="7">
        <f t="shared" si="21"/>
        <v>414</v>
      </c>
      <c r="D434" s="8">
        <v>5.4800000000000001E-2</v>
      </c>
      <c r="E434" s="9">
        <f>I433*Table42[[#This Row],[Oprocentowanie]]/12</f>
        <v>0</v>
      </c>
      <c r="F434" s="9">
        <f>Table42[[#This Row],[Cała rata]]-Table42[[#This Row],[Odsetki normalne]]</f>
        <v>0</v>
      </c>
      <c r="G434" s="20">
        <f t="shared" si="20"/>
        <v>0</v>
      </c>
      <c r="H434" s="9"/>
      <c r="I434" s="9">
        <f>IF(I433-F434&gt;0.001,I433-F434-Table42[[#This Row],[Ile nadpłacamy przy tej racie?]],0)</f>
        <v>0</v>
      </c>
      <c r="K434" s="9">
        <f>IF(Table42[[#This Row],[Rok]]&lt;9,Table42[[#This Row],[Odsetki normalne]]*50%,Table42[[#This Row],[Odsetki normalne]])</f>
        <v>0</v>
      </c>
    </row>
    <row r="435" spans="2:11" x14ac:dyDescent="0.25">
      <c r="B435" s="6">
        <f t="shared" si="19"/>
        <v>35</v>
      </c>
      <c r="C435" s="7">
        <f t="shared" si="21"/>
        <v>415</v>
      </c>
      <c r="D435" s="8">
        <v>5.4800000000000001E-2</v>
      </c>
      <c r="E435" s="9">
        <f>I434*Table42[[#This Row],[Oprocentowanie]]/12</f>
        <v>0</v>
      </c>
      <c r="F435" s="9">
        <f>Table42[[#This Row],[Cała rata]]-Table42[[#This Row],[Odsetki normalne]]</f>
        <v>0</v>
      </c>
      <c r="G435" s="20">
        <f t="shared" si="20"/>
        <v>0</v>
      </c>
      <c r="H435" s="9"/>
      <c r="I435" s="9">
        <f>IF(I434-F435&gt;0.001,I434-F435-Table42[[#This Row],[Ile nadpłacamy przy tej racie?]],0)</f>
        <v>0</v>
      </c>
      <c r="K435" s="9">
        <f>IF(Table42[[#This Row],[Rok]]&lt;9,Table42[[#This Row],[Odsetki normalne]]*50%,Table42[[#This Row],[Odsetki normalne]])</f>
        <v>0</v>
      </c>
    </row>
    <row r="436" spans="2:11" x14ac:dyDescent="0.25">
      <c r="B436" s="6">
        <f t="shared" si="19"/>
        <v>35</v>
      </c>
      <c r="C436" s="7">
        <f t="shared" si="21"/>
        <v>416</v>
      </c>
      <c r="D436" s="8">
        <v>5.4800000000000001E-2</v>
      </c>
      <c r="E436" s="9">
        <f>I435*Table42[[#This Row],[Oprocentowanie]]/12</f>
        <v>0</v>
      </c>
      <c r="F436" s="9">
        <f>Table42[[#This Row],[Cała rata]]-Table42[[#This Row],[Odsetki normalne]]</f>
        <v>0</v>
      </c>
      <c r="G436" s="20">
        <f t="shared" si="20"/>
        <v>0</v>
      </c>
      <c r="H436" s="9"/>
      <c r="I436" s="9">
        <f>IF(I435-F436&gt;0.001,I435-F436-Table42[[#This Row],[Ile nadpłacamy przy tej racie?]],0)</f>
        <v>0</v>
      </c>
      <c r="K436" s="9">
        <f>IF(Table42[[#This Row],[Rok]]&lt;9,Table42[[#This Row],[Odsetki normalne]]*50%,Table42[[#This Row],[Odsetki normalne]])</f>
        <v>0</v>
      </c>
    </row>
    <row r="437" spans="2:11" x14ac:dyDescent="0.25">
      <c r="B437" s="6">
        <f t="shared" si="19"/>
        <v>35</v>
      </c>
      <c r="C437" s="7">
        <f t="shared" si="21"/>
        <v>417</v>
      </c>
      <c r="D437" s="8">
        <v>5.4800000000000001E-2</v>
      </c>
      <c r="E437" s="9">
        <f>I436*Table42[[#This Row],[Oprocentowanie]]/12</f>
        <v>0</v>
      </c>
      <c r="F437" s="9">
        <f>Table42[[#This Row],[Cała rata]]-Table42[[#This Row],[Odsetki normalne]]</f>
        <v>0</v>
      </c>
      <c r="G437" s="20">
        <f t="shared" si="20"/>
        <v>0</v>
      </c>
      <c r="H437" s="9"/>
      <c r="I437" s="9">
        <f>IF(I436-F437&gt;0.001,I436-F437-Table42[[#This Row],[Ile nadpłacamy przy tej racie?]],0)</f>
        <v>0</v>
      </c>
      <c r="K437" s="9">
        <f>IF(Table42[[#This Row],[Rok]]&lt;9,Table42[[#This Row],[Odsetki normalne]]*50%,Table42[[#This Row],[Odsetki normalne]])</f>
        <v>0</v>
      </c>
    </row>
    <row r="438" spans="2:11" x14ac:dyDescent="0.25">
      <c r="B438" s="6">
        <f t="shared" si="19"/>
        <v>35</v>
      </c>
      <c r="C438" s="7">
        <f t="shared" si="21"/>
        <v>418</v>
      </c>
      <c r="D438" s="8">
        <v>5.4800000000000001E-2</v>
      </c>
      <c r="E438" s="9">
        <f>I437*Table42[[#This Row],[Oprocentowanie]]/12</f>
        <v>0</v>
      </c>
      <c r="F438" s="9">
        <f>Table42[[#This Row],[Cała rata]]-Table42[[#This Row],[Odsetki normalne]]</f>
        <v>0</v>
      </c>
      <c r="G438" s="20">
        <f t="shared" si="20"/>
        <v>0</v>
      </c>
      <c r="H438" s="9"/>
      <c r="I438" s="9">
        <f>IF(I437-F438&gt;0.001,I437-F438-Table42[[#This Row],[Ile nadpłacamy przy tej racie?]],0)</f>
        <v>0</v>
      </c>
      <c r="K438" s="9">
        <f>IF(Table42[[#This Row],[Rok]]&lt;9,Table42[[#This Row],[Odsetki normalne]]*50%,Table42[[#This Row],[Odsetki normalne]])</f>
        <v>0</v>
      </c>
    </row>
    <row r="439" spans="2:11" x14ac:dyDescent="0.25">
      <c r="B439" s="6">
        <f t="shared" si="19"/>
        <v>35</v>
      </c>
      <c r="C439" s="7">
        <f t="shared" si="21"/>
        <v>419</v>
      </c>
      <c r="D439" s="8">
        <v>5.4800000000000001E-2</v>
      </c>
      <c r="E439" s="9">
        <f>I438*Table42[[#This Row],[Oprocentowanie]]/12</f>
        <v>0</v>
      </c>
      <c r="F439" s="9">
        <f>Table42[[#This Row],[Cała rata]]-Table42[[#This Row],[Odsetki normalne]]</f>
        <v>0</v>
      </c>
      <c r="G439" s="20">
        <f t="shared" si="20"/>
        <v>0</v>
      </c>
      <c r="H439" s="9"/>
      <c r="I439" s="9">
        <f>IF(I438-F439&gt;0.001,I438-F439-Table42[[#This Row],[Ile nadpłacamy przy tej racie?]],0)</f>
        <v>0</v>
      </c>
      <c r="K439" s="9">
        <f>IF(Table42[[#This Row],[Rok]]&lt;9,Table42[[#This Row],[Odsetki normalne]]*50%,Table42[[#This Row],[Odsetki normalne]])</f>
        <v>0</v>
      </c>
    </row>
    <row r="440" spans="2:11" x14ac:dyDescent="0.25">
      <c r="B440" s="6">
        <f t="shared" si="19"/>
        <v>35</v>
      </c>
      <c r="C440" s="7">
        <f t="shared" si="21"/>
        <v>420</v>
      </c>
      <c r="D440" s="8">
        <v>5.4800000000000001E-2</v>
      </c>
      <c r="E440" s="9">
        <f>I439*Table42[[#This Row],[Oprocentowanie]]/12</f>
        <v>0</v>
      </c>
      <c r="F440" s="9">
        <f>Table42[[#This Row],[Cała rata]]-Table42[[#This Row],[Odsetki normalne]]</f>
        <v>0</v>
      </c>
      <c r="G440" s="20">
        <f t="shared" si="20"/>
        <v>0</v>
      </c>
      <c r="H440" s="9"/>
      <c r="I440" s="9">
        <f>IF(I439-F440&gt;0.001,I439-F440-Table42[[#This Row],[Ile nadpłacamy przy tej racie?]],0)</f>
        <v>0</v>
      </c>
      <c r="K440" s="9">
        <f>IF(Table42[[#This Row],[Rok]]&lt;9,Table42[[#This Row],[Odsetki normalne]]*50%,Table42[[#This Row],[Odsetki normalne]])</f>
        <v>0</v>
      </c>
    </row>
    <row r="441" spans="2:11" x14ac:dyDescent="0.25">
      <c r="B441" s="1">
        <f t="shared" si="19"/>
        <v>36</v>
      </c>
      <c r="C441" s="4">
        <f t="shared" si="21"/>
        <v>421</v>
      </c>
      <c r="D441" s="5">
        <v>5.4800000000000001E-2</v>
      </c>
      <c r="E441" s="2">
        <f>I440*Table42[[#This Row],[Oprocentowanie]]/12</f>
        <v>0</v>
      </c>
      <c r="F441" s="2">
        <f>Table42[[#This Row],[Cała rata]]-Table42[[#This Row],[Odsetki normalne]]</f>
        <v>0</v>
      </c>
      <c r="G441" s="20">
        <f t="shared" si="20"/>
        <v>0</v>
      </c>
      <c r="H441" s="2"/>
      <c r="I441" s="11">
        <f>IF(I440-F441&gt;0.001,I440-F441-Table42[[#This Row],[Ile nadpłacamy przy tej racie?]],0)</f>
        <v>0</v>
      </c>
      <c r="K441" s="2">
        <f>IF(Table42[[#This Row],[Rok]]&lt;9,Table42[[#This Row],[Odsetki normalne]]*50%,Table42[[#This Row],[Odsetki normalne]])</f>
        <v>0</v>
      </c>
    </row>
    <row r="442" spans="2:11" x14ac:dyDescent="0.25">
      <c r="B442" s="1">
        <f t="shared" si="19"/>
        <v>36</v>
      </c>
      <c r="C442" s="4">
        <f t="shared" si="21"/>
        <v>422</v>
      </c>
      <c r="D442" s="5">
        <v>5.4800000000000001E-2</v>
      </c>
      <c r="E442" s="2">
        <f>I441*Table42[[#This Row],[Oprocentowanie]]/12</f>
        <v>0</v>
      </c>
      <c r="F442" s="2">
        <f>Table42[[#This Row],[Cała rata]]-Table42[[#This Row],[Odsetki normalne]]</f>
        <v>0</v>
      </c>
      <c r="G442" s="20">
        <f t="shared" si="20"/>
        <v>0</v>
      </c>
      <c r="H442" s="2"/>
      <c r="I442" s="11">
        <f>IF(I441-F442&gt;0.001,I441-F442-Table42[[#This Row],[Ile nadpłacamy przy tej racie?]],0)</f>
        <v>0</v>
      </c>
      <c r="K442" s="2">
        <f>IF(Table42[[#This Row],[Rok]]&lt;9,Table42[[#This Row],[Odsetki normalne]]*50%,Table42[[#This Row],[Odsetki normalne]])</f>
        <v>0</v>
      </c>
    </row>
    <row r="443" spans="2:11" x14ac:dyDescent="0.25">
      <c r="B443" s="1">
        <f t="shared" si="19"/>
        <v>36</v>
      </c>
      <c r="C443" s="4">
        <f t="shared" si="21"/>
        <v>423</v>
      </c>
      <c r="D443" s="5">
        <v>5.4800000000000001E-2</v>
      </c>
      <c r="E443" s="2">
        <f>I442*Table42[[#This Row],[Oprocentowanie]]/12</f>
        <v>0</v>
      </c>
      <c r="F443" s="2">
        <f>Table42[[#This Row],[Cała rata]]-Table42[[#This Row],[Odsetki normalne]]</f>
        <v>0</v>
      </c>
      <c r="G443" s="20">
        <f t="shared" si="20"/>
        <v>0</v>
      </c>
      <c r="H443" s="2"/>
      <c r="I443" s="11">
        <f>IF(I442-F443&gt;0.001,I442-F443-Table42[[#This Row],[Ile nadpłacamy przy tej racie?]],0)</f>
        <v>0</v>
      </c>
      <c r="K443" s="2">
        <f>IF(Table42[[#This Row],[Rok]]&lt;9,Table42[[#This Row],[Odsetki normalne]]*50%,Table42[[#This Row],[Odsetki normalne]])</f>
        <v>0</v>
      </c>
    </row>
    <row r="444" spans="2:11" x14ac:dyDescent="0.25">
      <c r="B444" s="1">
        <f t="shared" si="19"/>
        <v>36</v>
      </c>
      <c r="C444" s="4">
        <f t="shared" si="21"/>
        <v>424</v>
      </c>
      <c r="D444" s="5">
        <v>5.4800000000000001E-2</v>
      </c>
      <c r="E444" s="2">
        <f>I443*Table42[[#This Row],[Oprocentowanie]]/12</f>
        <v>0</v>
      </c>
      <c r="F444" s="2">
        <f>Table42[[#This Row],[Cała rata]]-Table42[[#This Row],[Odsetki normalne]]</f>
        <v>0</v>
      </c>
      <c r="G444" s="20">
        <f t="shared" si="20"/>
        <v>0</v>
      </c>
      <c r="H444" s="2"/>
      <c r="I444" s="11">
        <f>IF(I443-F444&gt;0.001,I443-F444-Table42[[#This Row],[Ile nadpłacamy przy tej racie?]],0)</f>
        <v>0</v>
      </c>
      <c r="K444" s="2">
        <f>IF(Table42[[#This Row],[Rok]]&lt;9,Table42[[#This Row],[Odsetki normalne]]*50%,Table42[[#This Row],[Odsetki normalne]])</f>
        <v>0</v>
      </c>
    </row>
    <row r="445" spans="2:11" x14ac:dyDescent="0.25">
      <c r="B445" s="1">
        <f t="shared" si="19"/>
        <v>36</v>
      </c>
      <c r="C445" s="4">
        <f t="shared" si="21"/>
        <v>425</v>
      </c>
      <c r="D445" s="5">
        <v>5.4800000000000001E-2</v>
      </c>
      <c r="E445" s="2">
        <f>I444*Table42[[#This Row],[Oprocentowanie]]/12</f>
        <v>0</v>
      </c>
      <c r="F445" s="2">
        <f>Table42[[#This Row],[Cała rata]]-Table42[[#This Row],[Odsetki normalne]]</f>
        <v>0</v>
      </c>
      <c r="G445" s="20">
        <f t="shared" si="20"/>
        <v>0</v>
      </c>
      <c r="H445" s="2"/>
      <c r="I445" s="11">
        <f>IF(I444-F445&gt;0.001,I444-F445-Table42[[#This Row],[Ile nadpłacamy przy tej racie?]],0)</f>
        <v>0</v>
      </c>
      <c r="K445" s="2">
        <f>IF(Table42[[#This Row],[Rok]]&lt;9,Table42[[#This Row],[Odsetki normalne]]*50%,Table42[[#This Row],[Odsetki normalne]])</f>
        <v>0</v>
      </c>
    </row>
    <row r="446" spans="2:11" x14ac:dyDescent="0.25">
      <c r="B446" s="1">
        <f t="shared" si="19"/>
        <v>36</v>
      </c>
      <c r="C446" s="4">
        <f t="shared" si="21"/>
        <v>426</v>
      </c>
      <c r="D446" s="5">
        <v>5.4800000000000001E-2</v>
      </c>
      <c r="E446" s="2">
        <f>I445*Table42[[#This Row],[Oprocentowanie]]/12</f>
        <v>0</v>
      </c>
      <c r="F446" s="2">
        <f>Table42[[#This Row],[Cała rata]]-Table42[[#This Row],[Odsetki normalne]]</f>
        <v>0</v>
      </c>
      <c r="G446" s="20">
        <f t="shared" si="20"/>
        <v>0</v>
      </c>
      <c r="H446" s="2"/>
      <c r="I446" s="11">
        <f>IF(I445-F446&gt;0.001,I445-F446-Table42[[#This Row],[Ile nadpłacamy przy tej racie?]],0)</f>
        <v>0</v>
      </c>
      <c r="K446" s="2">
        <f>IF(Table42[[#This Row],[Rok]]&lt;9,Table42[[#This Row],[Odsetki normalne]]*50%,Table42[[#This Row],[Odsetki normalne]])</f>
        <v>0</v>
      </c>
    </row>
    <row r="447" spans="2:11" x14ac:dyDescent="0.25">
      <c r="B447" s="1">
        <f t="shared" si="19"/>
        <v>36</v>
      </c>
      <c r="C447" s="4">
        <f t="shared" si="21"/>
        <v>427</v>
      </c>
      <c r="D447" s="5">
        <v>5.4800000000000001E-2</v>
      </c>
      <c r="E447" s="2">
        <f>I446*Table42[[#This Row],[Oprocentowanie]]/12</f>
        <v>0</v>
      </c>
      <c r="F447" s="2">
        <f>Table42[[#This Row],[Cała rata]]-Table42[[#This Row],[Odsetki normalne]]</f>
        <v>0</v>
      </c>
      <c r="G447" s="20">
        <f t="shared" si="20"/>
        <v>0</v>
      </c>
      <c r="H447" s="2"/>
      <c r="I447" s="11">
        <f>IF(I446-F447&gt;0.001,I446-F447-Table42[[#This Row],[Ile nadpłacamy przy tej racie?]],0)</f>
        <v>0</v>
      </c>
      <c r="K447" s="2">
        <f>IF(Table42[[#This Row],[Rok]]&lt;9,Table42[[#This Row],[Odsetki normalne]]*50%,Table42[[#This Row],[Odsetki normalne]])</f>
        <v>0</v>
      </c>
    </row>
    <row r="448" spans="2:11" x14ac:dyDescent="0.25">
      <c r="B448" s="1">
        <f t="shared" si="19"/>
        <v>36</v>
      </c>
      <c r="C448" s="4">
        <f t="shared" si="21"/>
        <v>428</v>
      </c>
      <c r="D448" s="5">
        <v>5.4800000000000001E-2</v>
      </c>
      <c r="E448" s="2">
        <f>I447*Table42[[#This Row],[Oprocentowanie]]/12</f>
        <v>0</v>
      </c>
      <c r="F448" s="2">
        <f>Table42[[#This Row],[Cała rata]]-Table42[[#This Row],[Odsetki normalne]]</f>
        <v>0</v>
      </c>
      <c r="G448" s="20">
        <f t="shared" si="20"/>
        <v>0</v>
      </c>
      <c r="H448" s="2"/>
      <c r="I448" s="11">
        <f>IF(I447-F448&gt;0.001,I447-F448-Table42[[#This Row],[Ile nadpłacamy przy tej racie?]],0)</f>
        <v>0</v>
      </c>
      <c r="K448" s="2">
        <f>IF(Table42[[#This Row],[Rok]]&lt;9,Table42[[#This Row],[Odsetki normalne]]*50%,Table42[[#This Row],[Odsetki normalne]])</f>
        <v>0</v>
      </c>
    </row>
    <row r="449" spans="2:11" x14ac:dyDescent="0.25">
      <c r="B449" s="1">
        <f t="shared" si="19"/>
        <v>36</v>
      </c>
      <c r="C449" s="4">
        <f t="shared" si="21"/>
        <v>429</v>
      </c>
      <c r="D449" s="5">
        <v>5.4800000000000001E-2</v>
      </c>
      <c r="E449" s="2">
        <f>I448*Table42[[#This Row],[Oprocentowanie]]/12</f>
        <v>0</v>
      </c>
      <c r="F449" s="2">
        <f>Table42[[#This Row],[Cała rata]]-Table42[[#This Row],[Odsetki normalne]]</f>
        <v>0</v>
      </c>
      <c r="G449" s="20">
        <f t="shared" si="20"/>
        <v>0</v>
      </c>
      <c r="H449" s="2"/>
      <c r="I449" s="11">
        <f>IF(I448-F449&gt;0.001,I448-F449-Table42[[#This Row],[Ile nadpłacamy przy tej racie?]],0)</f>
        <v>0</v>
      </c>
      <c r="K449" s="2">
        <f>IF(Table42[[#This Row],[Rok]]&lt;9,Table42[[#This Row],[Odsetki normalne]]*50%,Table42[[#This Row],[Odsetki normalne]])</f>
        <v>0</v>
      </c>
    </row>
    <row r="450" spans="2:11" x14ac:dyDescent="0.25">
      <c r="B450" s="1">
        <f t="shared" si="19"/>
        <v>36</v>
      </c>
      <c r="C450" s="4">
        <f t="shared" si="21"/>
        <v>430</v>
      </c>
      <c r="D450" s="5">
        <v>5.4800000000000001E-2</v>
      </c>
      <c r="E450" s="2">
        <f>I449*Table42[[#This Row],[Oprocentowanie]]/12</f>
        <v>0</v>
      </c>
      <c r="F450" s="2">
        <f>Table42[[#This Row],[Cała rata]]-Table42[[#This Row],[Odsetki normalne]]</f>
        <v>0</v>
      </c>
      <c r="G450" s="20">
        <f t="shared" si="20"/>
        <v>0</v>
      </c>
      <c r="H450" s="2"/>
      <c r="I450" s="11">
        <f>IF(I449-F450&gt;0.001,I449-F450-Table42[[#This Row],[Ile nadpłacamy przy tej racie?]],0)</f>
        <v>0</v>
      </c>
      <c r="K450" s="2">
        <f>IF(Table42[[#This Row],[Rok]]&lt;9,Table42[[#This Row],[Odsetki normalne]]*50%,Table42[[#This Row],[Odsetki normalne]])</f>
        <v>0</v>
      </c>
    </row>
    <row r="451" spans="2:11" x14ac:dyDescent="0.25">
      <c r="B451" s="1">
        <f t="shared" si="19"/>
        <v>36</v>
      </c>
      <c r="C451" s="4">
        <f t="shared" si="21"/>
        <v>431</v>
      </c>
      <c r="D451" s="5">
        <v>5.4800000000000001E-2</v>
      </c>
      <c r="E451" s="2">
        <f>I450*Table42[[#This Row],[Oprocentowanie]]/12</f>
        <v>0</v>
      </c>
      <c r="F451" s="2">
        <f>Table42[[#This Row],[Cała rata]]-Table42[[#This Row],[Odsetki normalne]]</f>
        <v>0</v>
      </c>
      <c r="G451" s="20">
        <f t="shared" si="20"/>
        <v>0</v>
      </c>
      <c r="H451" s="2"/>
      <c r="I451" s="11">
        <f>IF(I450-F451&gt;0.001,I450-F451-Table42[[#This Row],[Ile nadpłacamy przy tej racie?]],0)</f>
        <v>0</v>
      </c>
      <c r="K451" s="2">
        <f>IF(Table42[[#This Row],[Rok]]&lt;9,Table42[[#This Row],[Odsetki normalne]]*50%,Table42[[#This Row],[Odsetki normalne]])</f>
        <v>0</v>
      </c>
    </row>
    <row r="452" spans="2:11" x14ac:dyDescent="0.25">
      <c r="B452" s="1">
        <f t="shared" si="19"/>
        <v>36</v>
      </c>
      <c r="C452" s="4">
        <f t="shared" si="21"/>
        <v>432</v>
      </c>
      <c r="D452" s="5">
        <v>5.4800000000000001E-2</v>
      </c>
      <c r="E452" s="2">
        <f>I451*Table42[[#This Row],[Oprocentowanie]]/12</f>
        <v>0</v>
      </c>
      <c r="F452" s="2">
        <f>Table42[[#This Row],[Cała rata]]-Table42[[#This Row],[Odsetki normalne]]</f>
        <v>0</v>
      </c>
      <c r="G452" s="20">
        <f t="shared" si="20"/>
        <v>0</v>
      </c>
      <c r="H452" s="2"/>
      <c r="I452" s="11">
        <f>IF(I451-F452&gt;0.001,I451-F452-Table42[[#This Row],[Ile nadpłacamy przy tej racie?]],0)</f>
        <v>0</v>
      </c>
      <c r="K452" s="2">
        <f>IF(Table42[[#This Row],[Rok]]&lt;9,Table42[[#This Row],[Odsetki normalne]]*50%,Table42[[#This Row],[Odsetki normalne]])</f>
        <v>0</v>
      </c>
    </row>
    <row r="453" spans="2:11" x14ac:dyDescent="0.25">
      <c r="B453" s="6">
        <f t="shared" si="19"/>
        <v>37</v>
      </c>
      <c r="C453" s="7">
        <f t="shared" si="21"/>
        <v>433</v>
      </c>
      <c r="D453" s="8">
        <v>5.4800000000000001E-2</v>
      </c>
      <c r="E453" s="9">
        <f>I452*Table42[[#This Row],[Oprocentowanie]]/12</f>
        <v>0</v>
      </c>
      <c r="F453" s="9">
        <f>Table42[[#This Row],[Cała rata]]-Table42[[#This Row],[Odsetki normalne]]</f>
        <v>0</v>
      </c>
      <c r="G453" s="20">
        <f t="shared" si="20"/>
        <v>0</v>
      </c>
      <c r="H453" s="9"/>
      <c r="I453" s="9">
        <f>IF(I452-F453&gt;0.001,I452-F453-Table42[[#This Row],[Ile nadpłacamy przy tej racie?]],0)</f>
        <v>0</v>
      </c>
      <c r="K453" s="9">
        <f>IF(Table42[[#This Row],[Rok]]&lt;9,Table42[[#This Row],[Odsetki normalne]]*50%,Table42[[#This Row],[Odsetki normalne]])</f>
        <v>0</v>
      </c>
    </row>
    <row r="454" spans="2:11" x14ac:dyDescent="0.25">
      <c r="B454" s="6">
        <f t="shared" si="19"/>
        <v>37</v>
      </c>
      <c r="C454" s="7">
        <f t="shared" si="21"/>
        <v>434</v>
      </c>
      <c r="D454" s="8">
        <v>5.4800000000000001E-2</v>
      </c>
      <c r="E454" s="9">
        <f>I453*Table42[[#This Row],[Oprocentowanie]]/12</f>
        <v>0</v>
      </c>
      <c r="F454" s="9">
        <f>Table42[[#This Row],[Cała rata]]-Table42[[#This Row],[Odsetki normalne]]</f>
        <v>0</v>
      </c>
      <c r="G454" s="20">
        <f t="shared" si="20"/>
        <v>0</v>
      </c>
      <c r="H454" s="9"/>
      <c r="I454" s="9">
        <f>IF(I453-F454&gt;0.001,I453-F454-Table42[[#This Row],[Ile nadpłacamy przy tej racie?]],0)</f>
        <v>0</v>
      </c>
      <c r="K454" s="9">
        <f>IF(Table42[[#This Row],[Rok]]&lt;9,Table42[[#This Row],[Odsetki normalne]]*50%,Table42[[#This Row],[Odsetki normalne]])</f>
        <v>0</v>
      </c>
    </row>
    <row r="455" spans="2:11" x14ac:dyDescent="0.25">
      <c r="B455" s="6">
        <f t="shared" si="19"/>
        <v>37</v>
      </c>
      <c r="C455" s="7">
        <f t="shared" si="21"/>
        <v>435</v>
      </c>
      <c r="D455" s="8">
        <v>5.4800000000000001E-2</v>
      </c>
      <c r="E455" s="9">
        <f>I454*Table42[[#This Row],[Oprocentowanie]]/12</f>
        <v>0</v>
      </c>
      <c r="F455" s="9">
        <f>Table42[[#This Row],[Cała rata]]-Table42[[#This Row],[Odsetki normalne]]</f>
        <v>0</v>
      </c>
      <c r="G455" s="20">
        <f t="shared" si="20"/>
        <v>0</v>
      </c>
      <c r="H455" s="9"/>
      <c r="I455" s="9">
        <f>IF(I454-F455&gt;0.001,I454-F455-Table42[[#This Row],[Ile nadpłacamy przy tej racie?]],0)</f>
        <v>0</v>
      </c>
      <c r="K455" s="9">
        <f>IF(Table42[[#This Row],[Rok]]&lt;9,Table42[[#This Row],[Odsetki normalne]]*50%,Table42[[#This Row],[Odsetki normalne]])</f>
        <v>0</v>
      </c>
    </row>
    <row r="456" spans="2:11" x14ac:dyDescent="0.25">
      <c r="B456" s="6">
        <f t="shared" si="19"/>
        <v>37</v>
      </c>
      <c r="C456" s="7">
        <f t="shared" si="21"/>
        <v>436</v>
      </c>
      <c r="D456" s="8">
        <v>5.4800000000000001E-2</v>
      </c>
      <c r="E456" s="9">
        <f>I455*Table42[[#This Row],[Oprocentowanie]]/12</f>
        <v>0</v>
      </c>
      <c r="F456" s="9">
        <f>Table42[[#This Row],[Cała rata]]-Table42[[#This Row],[Odsetki normalne]]</f>
        <v>0</v>
      </c>
      <c r="G456" s="20">
        <f t="shared" si="20"/>
        <v>0</v>
      </c>
      <c r="H456" s="9"/>
      <c r="I456" s="9">
        <f>IF(I455-F456&gt;0.001,I455-F456-Table42[[#This Row],[Ile nadpłacamy przy tej racie?]],0)</f>
        <v>0</v>
      </c>
      <c r="K456" s="9">
        <f>IF(Table42[[#This Row],[Rok]]&lt;9,Table42[[#This Row],[Odsetki normalne]]*50%,Table42[[#This Row],[Odsetki normalne]])</f>
        <v>0</v>
      </c>
    </row>
    <row r="457" spans="2:11" x14ac:dyDescent="0.25">
      <c r="B457" s="6">
        <f t="shared" si="19"/>
        <v>37</v>
      </c>
      <c r="C457" s="7">
        <f t="shared" si="21"/>
        <v>437</v>
      </c>
      <c r="D457" s="8">
        <v>5.4800000000000001E-2</v>
      </c>
      <c r="E457" s="9">
        <f>I456*Table42[[#This Row],[Oprocentowanie]]/12</f>
        <v>0</v>
      </c>
      <c r="F457" s="9">
        <f>Table42[[#This Row],[Cała rata]]-Table42[[#This Row],[Odsetki normalne]]</f>
        <v>0</v>
      </c>
      <c r="G457" s="20">
        <f t="shared" si="20"/>
        <v>0</v>
      </c>
      <c r="H457" s="9"/>
      <c r="I457" s="9">
        <f>IF(I456-F457&gt;0.001,I456-F457-Table42[[#This Row],[Ile nadpłacamy przy tej racie?]],0)</f>
        <v>0</v>
      </c>
      <c r="K457" s="9">
        <f>IF(Table42[[#This Row],[Rok]]&lt;9,Table42[[#This Row],[Odsetki normalne]]*50%,Table42[[#This Row],[Odsetki normalne]])</f>
        <v>0</v>
      </c>
    </row>
    <row r="458" spans="2:11" x14ac:dyDescent="0.25">
      <c r="B458" s="6">
        <f t="shared" si="19"/>
        <v>37</v>
      </c>
      <c r="C458" s="7">
        <f t="shared" si="21"/>
        <v>438</v>
      </c>
      <c r="D458" s="8">
        <v>5.4800000000000001E-2</v>
      </c>
      <c r="E458" s="9">
        <f>I457*Table42[[#This Row],[Oprocentowanie]]/12</f>
        <v>0</v>
      </c>
      <c r="F458" s="9">
        <f>Table42[[#This Row],[Cała rata]]-Table42[[#This Row],[Odsetki normalne]]</f>
        <v>0</v>
      </c>
      <c r="G458" s="20">
        <f t="shared" si="20"/>
        <v>0</v>
      </c>
      <c r="H458" s="9"/>
      <c r="I458" s="9">
        <f>IF(I457-F458&gt;0.001,I457-F458-Table42[[#This Row],[Ile nadpłacamy przy tej racie?]],0)</f>
        <v>0</v>
      </c>
      <c r="K458" s="9">
        <f>IF(Table42[[#This Row],[Rok]]&lt;9,Table42[[#This Row],[Odsetki normalne]]*50%,Table42[[#This Row],[Odsetki normalne]])</f>
        <v>0</v>
      </c>
    </row>
    <row r="459" spans="2:11" x14ac:dyDescent="0.25">
      <c r="B459" s="6">
        <f t="shared" si="19"/>
        <v>37</v>
      </c>
      <c r="C459" s="7">
        <f t="shared" si="21"/>
        <v>439</v>
      </c>
      <c r="D459" s="8">
        <v>5.4800000000000001E-2</v>
      </c>
      <c r="E459" s="9">
        <f>I458*Table42[[#This Row],[Oprocentowanie]]/12</f>
        <v>0</v>
      </c>
      <c r="F459" s="9">
        <f>Table42[[#This Row],[Cała rata]]-Table42[[#This Row],[Odsetki normalne]]</f>
        <v>0</v>
      </c>
      <c r="G459" s="20">
        <f t="shared" si="20"/>
        <v>0</v>
      </c>
      <c r="H459" s="9"/>
      <c r="I459" s="9">
        <f>IF(I458-F459&gt;0.001,I458-F459-Table42[[#This Row],[Ile nadpłacamy przy tej racie?]],0)</f>
        <v>0</v>
      </c>
      <c r="K459" s="9">
        <f>IF(Table42[[#This Row],[Rok]]&lt;9,Table42[[#This Row],[Odsetki normalne]]*50%,Table42[[#This Row],[Odsetki normalne]])</f>
        <v>0</v>
      </c>
    </row>
    <row r="460" spans="2:11" x14ac:dyDescent="0.25">
      <c r="B460" s="6">
        <f t="shared" si="19"/>
        <v>37</v>
      </c>
      <c r="C460" s="7">
        <f t="shared" si="21"/>
        <v>440</v>
      </c>
      <c r="D460" s="8">
        <v>5.4800000000000001E-2</v>
      </c>
      <c r="E460" s="9">
        <f>I459*Table42[[#This Row],[Oprocentowanie]]/12</f>
        <v>0</v>
      </c>
      <c r="F460" s="9">
        <f>Table42[[#This Row],[Cała rata]]-Table42[[#This Row],[Odsetki normalne]]</f>
        <v>0</v>
      </c>
      <c r="G460" s="20">
        <f t="shared" si="20"/>
        <v>0</v>
      </c>
      <c r="H460" s="9"/>
      <c r="I460" s="9">
        <f>IF(I459-F460&gt;0.001,I459-F460-Table42[[#This Row],[Ile nadpłacamy przy tej racie?]],0)</f>
        <v>0</v>
      </c>
      <c r="K460" s="9">
        <f>IF(Table42[[#This Row],[Rok]]&lt;9,Table42[[#This Row],[Odsetki normalne]]*50%,Table42[[#This Row],[Odsetki normalne]])</f>
        <v>0</v>
      </c>
    </row>
    <row r="461" spans="2:11" x14ac:dyDescent="0.25">
      <c r="B461" s="6">
        <f t="shared" si="19"/>
        <v>37</v>
      </c>
      <c r="C461" s="7">
        <f t="shared" si="21"/>
        <v>441</v>
      </c>
      <c r="D461" s="8">
        <v>5.4800000000000001E-2</v>
      </c>
      <c r="E461" s="9">
        <f>I460*Table42[[#This Row],[Oprocentowanie]]/12</f>
        <v>0</v>
      </c>
      <c r="F461" s="9">
        <f>Table42[[#This Row],[Cała rata]]-Table42[[#This Row],[Odsetki normalne]]</f>
        <v>0</v>
      </c>
      <c r="G461" s="20">
        <f t="shared" si="20"/>
        <v>0</v>
      </c>
      <c r="H461" s="9"/>
      <c r="I461" s="9">
        <f>IF(I460-F461&gt;0.001,I460-F461-Table42[[#This Row],[Ile nadpłacamy przy tej racie?]],0)</f>
        <v>0</v>
      </c>
      <c r="K461" s="9">
        <f>IF(Table42[[#This Row],[Rok]]&lt;9,Table42[[#This Row],[Odsetki normalne]]*50%,Table42[[#This Row],[Odsetki normalne]])</f>
        <v>0</v>
      </c>
    </row>
    <row r="462" spans="2:11" x14ac:dyDescent="0.25">
      <c r="B462" s="6">
        <f t="shared" si="19"/>
        <v>37</v>
      </c>
      <c r="C462" s="7">
        <f t="shared" si="21"/>
        <v>442</v>
      </c>
      <c r="D462" s="8">
        <v>5.4800000000000001E-2</v>
      </c>
      <c r="E462" s="9">
        <f>I461*Table42[[#This Row],[Oprocentowanie]]/12</f>
        <v>0</v>
      </c>
      <c r="F462" s="9">
        <f>Table42[[#This Row],[Cała rata]]-Table42[[#This Row],[Odsetki normalne]]</f>
        <v>0</v>
      </c>
      <c r="G462" s="20">
        <f t="shared" si="20"/>
        <v>0</v>
      </c>
      <c r="H462" s="9"/>
      <c r="I462" s="9">
        <f>IF(I461-F462&gt;0.001,I461-F462-Table42[[#This Row],[Ile nadpłacamy przy tej racie?]],0)</f>
        <v>0</v>
      </c>
      <c r="K462" s="9">
        <f>IF(Table42[[#This Row],[Rok]]&lt;9,Table42[[#This Row],[Odsetki normalne]]*50%,Table42[[#This Row],[Odsetki normalne]])</f>
        <v>0</v>
      </c>
    </row>
    <row r="463" spans="2:11" x14ac:dyDescent="0.25">
      <c r="B463" s="6">
        <f t="shared" si="19"/>
        <v>37</v>
      </c>
      <c r="C463" s="7">
        <f t="shared" si="21"/>
        <v>443</v>
      </c>
      <c r="D463" s="8">
        <v>5.4800000000000001E-2</v>
      </c>
      <c r="E463" s="9">
        <f>I462*Table42[[#This Row],[Oprocentowanie]]/12</f>
        <v>0</v>
      </c>
      <c r="F463" s="9">
        <f>Table42[[#This Row],[Cała rata]]-Table42[[#This Row],[Odsetki normalne]]</f>
        <v>0</v>
      </c>
      <c r="G463" s="20">
        <f t="shared" si="20"/>
        <v>0</v>
      </c>
      <c r="H463" s="9"/>
      <c r="I463" s="9">
        <f>IF(I462-F463&gt;0.001,I462-F463-Table42[[#This Row],[Ile nadpłacamy przy tej racie?]],0)</f>
        <v>0</v>
      </c>
      <c r="K463" s="9">
        <f>IF(Table42[[#This Row],[Rok]]&lt;9,Table42[[#This Row],[Odsetki normalne]]*50%,Table42[[#This Row],[Odsetki normalne]])</f>
        <v>0</v>
      </c>
    </row>
    <row r="464" spans="2:11" x14ac:dyDescent="0.25">
      <c r="B464" s="6">
        <f t="shared" si="19"/>
        <v>37</v>
      </c>
      <c r="C464" s="7">
        <f t="shared" si="21"/>
        <v>444</v>
      </c>
      <c r="D464" s="8">
        <v>5.4800000000000001E-2</v>
      </c>
      <c r="E464" s="9">
        <f>I463*Table42[[#This Row],[Oprocentowanie]]/12</f>
        <v>0</v>
      </c>
      <c r="F464" s="9">
        <f>Table42[[#This Row],[Cała rata]]-Table42[[#This Row],[Odsetki normalne]]</f>
        <v>0</v>
      </c>
      <c r="G464" s="20">
        <f t="shared" si="20"/>
        <v>0</v>
      </c>
      <c r="H464" s="9"/>
      <c r="I464" s="9">
        <f>IF(I463-F464&gt;0.001,I463-F464-Table42[[#This Row],[Ile nadpłacamy przy tej racie?]],0)</f>
        <v>0</v>
      </c>
      <c r="K464" s="9">
        <f>IF(Table42[[#This Row],[Rok]]&lt;9,Table42[[#This Row],[Odsetki normalne]]*50%,Table42[[#This Row],[Odsetki normalne]])</f>
        <v>0</v>
      </c>
    </row>
    <row r="465" spans="2:11" x14ac:dyDescent="0.25">
      <c r="B465" s="1">
        <f t="shared" si="19"/>
        <v>38</v>
      </c>
      <c r="C465" s="4">
        <f t="shared" si="21"/>
        <v>445</v>
      </c>
      <c r="D465" s="5">
        <v>5.4800000000000001E-2</v>
      </c>
      <c r="E465" s="2">
        <f>I464*Table42[[#This Row],[Oprocentowanie]]/12</f>
        <v>0</v>
      </c>
      <c r="F465" s="2">
        <f>Table42[[#This Row],[Cała rata]]-Table42[[#This Row],[Odsetki normalne]]</f>
        <v>0</v>
      </c>
      <c r="G465" s="20">
        <f t="shared" si="20"/>
        <v>0</v>
      </c>
      <c r="H465" s="2"/>
      <c r="I465" s="11">
        <f>IF(I464-F465&gt;0.001,I464-F465-Table42[[#This Row],[Ile nadpłacamy przy tej racie?]],0)</f>
        <v>0</v>
      </c>
      <c r="K465" s="2">
        <f>IF(Table42[[#This Row],[Rok]]&lt;9,Table42[[#This Row],[Odsetki normalne]]*50%,Table42[[#This Row],[Odsetki normalne]])</f>
        <v>0</v>
      </c>
    </row>
    <row r="466" spans="2:11" x14ac:dyDescent="0.25">
      <c r="B466" s="1">
        <f t="shared" si="19"/>
        <v>38</v>
      </c>
      <c r="C466" s="4">
        <f t="shared" si="21"/>
        <v>446</v>
      </c>
      <c r="D466" s="5">
        <v>5.4800000000000001E-2</v>
      </c>
      <c r="E466" s="2">
        <f>I465*Table42[[#This Row],[Oprocentowanie]]/12</f>
        <v>0</v>
      </c>
      <c r="F466" s="2">
        <f>Table42[[#This Row],[Cała rata]]-Table42[[#This Row],[Odsetki normalne]]</f>
        <v>0</v>
      </c>
      <c r="G466" s="20">
        <f t="shared" si="20"/>
        <v>0</v>
      </c>
      <c r="H466" s="2"/>
      <c r="I466" s="11">
        <f>IF(I465-F466&gt;0.001,I465-F466-Table42[[#This Row],[Ile nadpłacamy przy tej racie?]],0)</f>
        <v>0</v>
      </c>
      <c r="K466" s="2">
        <f>IF(Table42[[#This Row],[Rok]]&lt;9,Table42[[#This Row],[Odsetki normalne]]*50%,Table42[[#This Row],[Odsetki normalne]])</f>
        <v>0</v>
      </c>
    </row>
    <row r="467" spans="2:11" x14ac:dyDescent="0.25">
      <c r="B467" s="1">
        <f t="shared" si="19"/>
        <v>38</v>
      </c>
      <c r="C467" s="4">
        <f t="shared" si="21"/>
        <v>447</v>
      </c>
      <c r="D467" s="5">
        <v>5.4800000000000001E-2</v>
      </c>
      <c r="E467" s="2">
        <f>I466*Table42[[#This Row],[Oprocentowanie]]/12</f>
        <v>0</v>
      </c>
      <c r="F467" s="2">
        <f>Table42[[#This Row],[Cała rata]]-Table42[[#This Row],[Odsetki normalne]]</f>
        <v>0</v>
      </c>
      <c r="G467" s="20">
        <f t="shared" si="20"/>
        <v>0</v>
      </c>
      <c r="H467" s="2"/>
      <c r="I467" s="11">
        <f>IF(I466-F467&gt;0.001,I466-F467-Table42[[#This Row],[Ile nadpłacamy przy tej racie?]],0)</f>
        <v>0</v>
      </c>
      <c r="K467" s="2">
        <f>IF(Table42[[#This Row],[Rok]]&lt;9,Table42[[#This Row],[Odsetki normalne]]*50%,Table42[[#This Row],[Odsetki normalne]])</f>
        <v>0</v>
      </c>
    </row>
    <row r="468" spans="2:11" x14ac:dyDescent="0.25">
      <c r="B468" s="1">
        <f t="shared" si="19"/>
        <v>38</v>
      </c>
      <c r="C468" s="4">
        <f t="shared" si="21"/>
        <v>448</v>
      </c>
      <c r="D468" s="5">
        <v>5.4800000000000001E-2</v>
      </c>
      <c r="E468" s="2">
        <f>I467*Table42[[#This Row],[Oprocentowanie]]/12</f>
        <v>0</v>
      </c>
      <c r="F468" s="2">
        <f>Table42[[#This Row],[Cała rata]]-Table42[[#This Row],[Odsetki normalne]]</f>
        <v>0</v>
      </c>
      <c r="G468" s="20">
        <f t="shared" si="20"/>
        <v>0</v>
      </c>
      <c r="H468" s="2"/>
      <c r="I468" s="11">
        <f>IF(I467-F468&gt;0.001,I467-F468-Table42[[#This Row],[Ile nadpłacamy przy tej racie?]],0)</f>
        <v>0</v>
      </c>
      <c r="K468" s="2">
        <f>IF(Table42[[#This Row],[Rok]]&lt;9,Table42[[#This Row],[Odsetki normalne]]*50%,Table42[[#This Row],[Odsetki normalne]])</f>
        <v>0</v>
      </c>
    </row>
    <row r="469" spans="2:11" x14ac:dyDescent="0.25">
      <c r="B469" s="1">
        <f t="shared" si="19"/>
        <v>38</v>
      </c>
      <c r="C469" s="4">
        <f t="shared" si="21"/>
        <v>449</v>
      </c>
      <c r="D469" s="5">
        <v>5.4800000000000001E-2</v>
      </c>
      <c r="E469" s="2">
        <f>I468*Table42[[#This Row],[Oprocentowanie]]/12</f>
        <v>0</v>
      </c>
      <c r="F469" s="2">
        <f>Table42[[#This Row],[Cała rata]]-Table42[[#This Row],[Odsetki normalne]]</f>
        <v>0</v>
      </c>
      <c r="G469" s="20">
        <f t="shared" si="20"/>
        <v>0</v>
      </c>
      <c r="H469" s="2"/>
      <c r="I469" s="11">
        <f>IF(I468-F469&gt;0.001,I468-F469-Table42[[#This Row],[Ile nadpłacamy przy tej racie?]],0)</f>
        <v>0</v>
      </c>
      <c r="K469" s="2">
        <f>IF(Table42[[#This Row],[Rok]]&lt;9,Table42[[#This Row],[Odsetki normalne]]*50%,Table42[[#This Row],[Odsetki normalne]])</f>
        <v>0</v>
      </c>
    </row>
    <row r="470" spans="2:11" x14ac:dyDescent="0.25">
      <c r="B470" s="1">
        <f t="shared" ref="B470:B500" si="22">ROUNDUP(C470/12,0)</f>
        <v>38</v>
      </c>
      <c r="C470" s="4">
        <f t="shared" si="21"/>
        <v>450</v>
      </c>
      <c r="D470" s="5">
        <v>5.4800000000000001E-2</v>
      </c>
      <c r="E470" s="2">
        <f>I469*Table42[[#This Row],[Oprocentowanie]]/12</f>
        <v>0</v>
      </c>
      <c r="F470" s="2">
        <f>Table42[[#This Row],[Cała rata]]-Table42[[#This Row],[Odsetki normalne]]</f>
        <v>0</v>
      </c>
      <c r="G470" s="20">
        <f t="shared" ref="G470:G500" si="23">IF(I469&gt;0.001,-$C$12,0)</f>
        <v>0</v>
      </c>
      <c r="H470" s="2"/>
      <c r="I470" s="11">
        <f>IF(I469-F470&gt;0.001,I469-F470-Table42[[#This Row],[Ile nadpłacamy przy tej racie?]],0)</f>
        <v>0</v>
      </c>
      <c r="K470" s="2">
        <f>IF(Table42[[#This Row],[Rok]]&lt;9,Table42[[#This Row],[Odsetki normalne]]*50%,Table42[[#This Row],[Odsetki normalne]])</f>
        <v>0</v>
      </c>
    </row>
    <row r="471" spans="2:11" x14ac:dyDescent="0.25">
      <c r="B471" s="1">
        <f t="shared" si="22"/>
        <v>38</v>
      </c>
      <c r="C471" s="4">
        <f t="shared" ref="C471:C500" si="24">C470+1</f>
        <v>451</v>
      </c>
      <c r="D471" s="5">
        <v>5.4800000000000001E-2</v>
      </c>
      <c r="E471" s="2">
        <f>I470*Table42[[#This Row],[Oprocentowanie]]/12</f>
        <v>0</v>
      </c>
      <c r="F471" s="2">
        <f>Table42[[#This Row],[Cała rata]]-Table42[[#This Row],[Odsetki normalne]]</f>
        <v>0</v>
      </c>
      <c r="G471" s="20">
        <f t="shared" si="23"/>
        <v>0</v>
      </c>
      <c r="H471" s="2"/>
      <c r="I471" s="11">
        <f>IF(I470-F471&gt;0.001,I470-F471-Table42[[#This Row],[Ile nadpłacamy przy tej racie?]],0)</f>
        <v>0</v>
      </c>
      <c r="K471" s="2">
        <f>IF(Table42[[#This Row],[Rok]]&lt;9,Table42[[#This Row],[Odsetki normalne]]*50%,Table42[[#This Row],[Odsetki normalne]])</f>
        <v>0</v>
      </c>
    </row>
    <row r="472" spans="2:11" x14ac:dyDescent="0.25">
      <c r="B472" s="1">
        <f t="shared" si="22"/>
        <v>38</v>
      </c>
      <c r="C472" s="4">
        <f t="shared" si="24"/>
        <v>452</v>
      </c>
      <c r="D472" s="5">
        <v>5.4800000000000001E-2</v>
      </c>
      <c r="E472" s="2">
        <f>I471*Table42[[#This Row],[Oprocentowanie]]/12</f>
        <v>0</v>
      </c>
      <c r="F472" s="2">
        <f>Table42[[#This Row],[Cała rata]]-Table42[[#This Row],[Odsetki normalne]]</f>
        <v>0</v>
      </c>
      <c r="G472" s="20">
        <f t="shared" si="23"/>
        <v>0</v>
      </c>
      <c r="H472" s="2"/>
      <c r="I472" s="11">
        <f>IF(I471-F472&gt;0.001,I471-F472-Table42[[#This Row],[Ile nadpłacamy przy tej racie?]],0)</f>
        <v>0</v>
      </c>
      <c r="K472" s="2">
        <f>IF(Table42[[#This Row],[Rok]]&lt;9,Table42[[#This Row],[Odsetki normalne]]*50%,Table42[[#This Row],[Odsetki normalne]])</f>
        <v>0</v>
      </c>
    </row>
    <row r="473" spans="2:11" x14ac:dyDescent="0.25">
      <c r="B473" s="1">
        <f t="shared" si="22"/>
        <v>38</v>
      </c>
      <c r="C473" s="4">
        <f t="shared" si="24"/>
        <v>453</v>
      </c>
      <c r="D473" s="5">
        <v>5.4800000000000001E-2</v>
      </c>
      <c r="E473" s="2">
        <f>I472*Table42[[#This Row],[Oprocentowanie]]/12</f>
        <v>0</v>
      </c>
      <c r="F473" s="2">
        <f>Table42[[#This Row],[Cała rata]]-Table42[[#This Row],[Odsetki normalne]]</f>
        <v>0</v>
      </c>
      <c r="G473" s="20">
        <f t="shared" si="23"/>
        <v>0</v>
      </c>
      <c r="H473" s="2"/>
      <c r="I473" s="11">
        <f>IF(I472-F473&gt;0.001,I472-F473-Table42[[#This Row],[Ile nadpłacamy przy tej racie?]],0)</f>
        <v>0</v>
      </c>
      <c r="K473" s="2">
        <f>IF(Table42[[#This Row],[Rok]]&lt;9,Table42[[#This Row],[Odsetki normalne]]*50%,Table42[[#This Row],[Odsetki normalne]])</f>
        <v>0</v>
      </c>
    </row>
    <row r="474" spans="2:11" x14ac:dyDescent="0.25">
      <c r="B474" s="1">
        <f t="shared" si="22"/>
        <v>38</v>
      </c>
      <c r="C474" s="4">
        <f t="shared" si="24"/>
        <v>454</v>
      </c>
      <c r="D474" s="5">
        <v>5.4800000000000001E-2</v>
      </c>
      <c r="E474" s="2">
        <f>I473*Table42[[#This Row],[Oprocentowanie]]/12</f>
        <v>0</v>
      </c>
      <c r="F474" s="2">
        <f>Table42[[#This Row],[Cała rata]]-Table42[[#This Row],[Odsetki normalne]]</f>
        <v>0</v>
      </c>
      <c r="G474" s="20">
        <f t="shared" si="23"/>
        <v>0</v>
      </c>
      <c r="H474" s="2"/>
      <c r="I474" s="11">
        <f>IF(I473-F474&gt;0.001,I473-F474-Table42[[#This Row],[Ile nadpłacamy przy tej racie?]],0)</f>
        <v>0</v>
      </c>
      <c r="K474" s="2">
        <f>IF(Table42[[#This Row],[Rok]]&lt;9,Table42[[#This Row],[Odsetki normalne]]*50%,Table42[[#This Row],[Odsetki normalne]])</f>
        <v>0</v>
      </c>
    </row>
    <row r="475" spans="2:11" x14ac:dyDescent="0.25">
      <c r="B475" s="1">
        <f t="shared" si="22"/>
        <v>38</v>
      </c>
      <c r="C475" s="4">
        <f t="shared" si="24"/>
        <v>455</v>
      </c>
      <c r="D475" s="5">
        <v>5.4800000000000001E-2</v>
      </c>
      <c r="E475" s="2">
        <f>I474*Table42[[#This Row],[Oprocentowanie]]/12</f>
        <v>0</v>
      </c>
      <c r="F475" s="2">
        <f>Table42[[#This Row],[Cała rata]]-Table42[[#This Row],[Odsetki normalne]]</f>
        <v>0</v>
      </c>
      <c r="G475" s="20">
        <f t="shared" si="23"/>
        <v>0</v>
      </c>
      <c r="H475" s="2"/>
      <c r="I475" s="11">
        <f>IF(I474-F475&gt;0.001,I474-F475-Table42[[#This Row],[Ile nadpłacamy przy tej racie?]],0)</f>
        <v>0</v>
      </c>
      <c r="K475" s="2">
        <f>IF(Table42[[#This Row],[Rok]]&lt;9,Table42[[#This Row],[Odsetki normalne]]*50%,Table42[[#This Row],[Odsetki normalne]])</f>
        <v>0</v>
      </c>
    </row>
    <row r="476" spans="2:11" x14ac:dyDescent="0.25">
      <c r="B476" s="1">
        <f t="shared" si="22"/>
        <v>38</v>
      </c>
      <c r="C476" s="4">
        <f t="shared" si="24"/>
        <v>456</v>
      </c>
      <c r="D476" s="5">
        <v>5.4800000000000001E-2</v>
      </c>
      <c r="E476" s="2">
        <f>I475*Table42[[#This Row],[Oprocentowanie]]/12</f>
        <v>0</v>
      </c>
      <c r="F476" s="2">
        <f>Table42[[#This Row],[Cała rata]]-Table42[[#This Row],[Odsetki normalne]]</f>
        <v>0</v>
      </c>
      <c r="G476" s="20">
        <f t="shared" si="23"/>
        <v>0</v>
      </c>
      <c r="H476" s="2"/>
      <c r="I476" s="11">
        <f>IF(I475-F476&gt;0.001,I475-F476-Table42[[#This Row],[Ile nadpłacamy przy tej racie?]],0)</f>
        <v>0</v>
      </c>
      <c r="K476" s="2">
        <f>IF(Table42[[#This Row],[Rok]]&lt;9,Table42[[#This Row],[Odsetki normalne]]*50%,Table42[[#This Row],[Odsetki normalne]])</f>
        <v>0</v>
      </c>
    </row>
    <row r="477" spans="2:11" x14ac:dyDescent="0.25">
      <c r="B477" s="6">
        <f t="shared" si="22"/>
        <v>39</v>
      </c>
      <c r="C477" s="7">
        <f t="shared" si="24"/>
        <v>457</v>
      </c>
      <c r="D477" s="8">
        <v>5.4800000000000001E-2</v>
      </c>
      <c r="E477" s="9">
        <f>I476*Table42[[#This Row],[Oprocentowanie]]/12</f>
        <v>0</v>
      </c>
      <c r="F477" s="9">
        <f>Table42[[#This Row],[Cała rata]]-Table42[[#This Row],[Odsetki normalne]]</f>
        <v>0</v>
      </c>
      <c r="G477" s="20">
        <f t="shared" si="23"/>
        <v>0</v>
      </c>
      <c r="H477" s="9"/>
      <c r="I477" s="9">
        <f>IF(I476-F477&gt;0.001,I476-F477-Table42[[#This Row],[Ile nadpłacamy przy tej racie?]],0)</f>
        <v>0</v>
      </c>
      <c r="K477" s="9">
        <f>IF(Table42[[#This Row],[Rok]]&lt;9,Table42[[#This Row],[Odsetki normalne]]*50%,Table42[[#This Row],[Odsetki normalne]])</f>
        <v>0</v>
      </c>
    </row>
    <row r="478" spans="2:11" x14ac:dyDescent="0.25">
      <c r="B478" s="6">
        <f t="shared" si="22"/>
        <v>39</v>
      </c>
      <c r="C478" s="7">
        <f t="shared" si="24"/>
        <v>458</v>
      </c>
      <c r="D478" s="8">
        <v>5.4800000000000001E-2</v>
      </c>
      <c r="E478" s="9">
        <f>I477*Table42[[#This Row],[Oprocentowanie]]/12</f>
        <v>0</v>
      </c>
      <c r="F478" s="9">
        <f>Table42[[#This Row],[Cała rata]]-Table42[[#This Row],[Odsetki normalne]]</f>
        <v>0</v>
      </c>
      <c r="G478" s="20">
        <f t="shared" si="23"/>
        <v>0</v>
      </c>
      <c r="H478" s="9"/>
      <c r="I478" s="9">
        <f>IF(I477-F478&gt;0.001,I477-F478-Table42[[#This Row],[Ile nadpłacamy przy tej racie?]],0)</f>
        <v>0</v>
      </c>
      <c r="K478" s="9">
        <f>IF(Table42[[#This Row],[Rok]]&lt;9,Table42[[#This Row],[Odsetki normalne]]*50%,Table42[[#This Row],[Odsetki normalne]])</f>
        <v>0</v>
      </c>
    </row>
    <row r="479" spans="2:11" x14ac:dyDescent="0.25">
      <c r="B479" s="6">
        <f t="shared" si="22"/>
        <v>39</v>
      </c>
      <c r="C479" s="7">
        <f t="shared" si="24"/>
        <v>459</v>
      </c>
      <c r="D479" s="8">
        <v>5.4800000000000001E-2</v>
      </c>
      <c r="E479" s="9">
        <f>I478*Table42[[#This Row],[Oprocentowanie]]/12</f>
        <v>0</v>
      </c>
      <c r="F479" s="9">
        <f>Table42[[#This Row],[Cała rata]]-Table42[[#This Row],[Odsetki normalne]]</f>
        <v>0</v>
      </c>
      <c r="G479" s="20">
        <f t="shared" si="23"/>
        <v>0</v>
      </c>
      <c r="H479" s="9"/>
      <c r="I479" s="9">
        <f>IF(I478-F479&gt;0.001,I478-F479-Table42[[#This Row],[Ile nadpłacamy przy tej racie?]],0)</f>
        <v>0</v>
      </c>
      <c r="K479" s="9">
        <f>IF(Table42[[#This Row],[Rok]]&lt;9,Table42[[#This Row],[Odsetki normalne]]*50%,Table42[[#This Row],[Odsetki normalne]])</f>
        <v>0</v>
      </c>
    </row>
    <row r="480" spans="2:11" x14ac:dyDescent="0.25">
      <c r="B480" s="6">
        <f t="shared" si="22"/>
        <v>39</v>
      </c>
      <c r="C480" s="7">
        <f t="shared" si="24"/>
        <v>460</v>
      </c>
      <c r="D480" s="8">
        <v>5.4800000000000001E-2</v>
      </c>
      <c r="E480" s="9">
        <f>I479*Table42[[#This Row],[Oprocentowanie]]/12</f>
        <v>0</v>
      </c>
      <c r="F480" s="9">
        <f>Table42[[#This Row],[Cała rata]]-Table42[[#This Row],[Odsetki normalne]]</f>
        <v>0</v>
      </c>
      <c r="G480" s="20">
        <f t="shared" si="23"/>
        <v>0</v>
      </c>
      <c r="H480" s="9"/>
      <c r="I480" s="9">
        <f>IF(I479-F480&gt;0.001,I479-F480-Table42[[#This Row],[Ile nadpłacamy przy tej racie?]],0)</f>
        <v>0</v>
      </c>
      <c r="K480" s="9">
        <f>IF(Table42[[#This Row],[Rok]]&lt;9,Table42[[#This Row],[Odsetki normalne]]*50%,Table42[[#This Row],[Odsetki normalne]])</f>
        <v>0</v>
      </c>
    </row>
    <row r="481" spans="2:11" x14ac:dyDescent="0.25">
      <c r="B481" s="6">
        <f t="shared" si="22"/>
        <v>39</v>
      </c>
      <c r="C481" s="7">
        <f t="shared" si="24"/>
        <v>461</v>
      </c>
      <c r="D481" s="8">
        <v>5.4800000000000001E-2</v>
      </c>
      <c r="E481" s="9">
        <f>I480*Table42[[#This Row],[Oprocentowanie]]/12</f>
        <v>0</v>
      </c>
      <c r="F481" s="9">
        <f>Table42[[#This Row],[Cała rata]]-Table42[[#This Row],[Odsetki normalne]]</f>
        <v>0</v>
      </c>
      <c r="G481" s="20">
        <f t="shared" si="23"/>
        <v>0</v>
      </c>
      <c r="H481" s="9"/>
      <c r="I481" s="9">
        <f>IF(I480-F481&gt;0.001,I480-F481-Table42[[#This Row],[Ile nadpłacamy przy tej racie?]],0)</f>
        <v>0</v>
      </c>
      <c r="K481" s="9">
        <f>IF(Table42[[#This Row],[Rok]]&lt;9,Table42[[#This Row],[Odsetki normalne]]*50%,Table42[[#This Row],[Odsetki normalne]])</f>
        <v>0</v>
      </c>
    </row>
    <row r="482" spans="2:11" x14ac:dyDescent="0.25">
      <c r="B482" s="6">
        <f t="shared" si="22"/>
        <v>39</v>
      </c>
      <c r="C482" s="7">
        <f t="shared" si="24"/>
        <v>462</v>
      </c>
      <c r="D482" s="8">
        <v>5.4800000000000001E-2</v>
      </c>
      <c r="E482" s="9">
        <f>I481*Table42[[#This Row],[Oprocentowanie]]/12</f>
        <v>0</v>
      </c>
      <c r="F482" s="9">
        <f>Table42[[#This Row],[Cała rata]]-Table42[[#This Row],[Odsetki normalne]]</f>
        <v>0</v>
      </c>
      <c r="G482" s="20">
        <f t="shared" si="23"/>
        <v>0</v>
      </c>
      <c r="H482" s="9"/>
      <c r="I482" s="9">
        <f>IF(I481-F482&gt;0.001,I481-F482-Table42[[#This Row],[Ile nadpłacamy przy tej racie?]],0)</f>
        <v>0</v>
      </c>
      <c r="K482" s="9">
        <f>IF(Table42[[#This Row],[Rok]]&lt;9,Table42[[#This Row],[Odsetki normalne]]*50%,Table42[[#This Row],[Odsetki normalne]])</f>
        <v>0</v>
      </c>
    </row>
    <row r="483" spans="2:11" x14ac:dyDescent="0.25">
      <c r="B483" s="6">
        <f t="shared" si="22"/>
        <v>39</v>
      </c>
      <c r="C483" s="7">
        <f t="shared" si="24"/>
        <v>463</v>
      </c>
      <c r="D483" s="8">
        <v>5.4800000000000001E-2</v>
      </c>
      <c r="E483" s="9">
        <f>I482*Table42[[#This Row],[Oprocentowanie]]/12</f>
        <v>0</v>
      </c>
      <c r="F483" s="9">
        <f>Table42[[#This Row],[Cała rata]]-Table42[[#This Row],[Odsetki normalne]]</f>
        <v>0</v>
      </c>
      <c r="G483" s="20">
        <f t="shared" si="23"/>
        <v>0</v>
      </c>
      <c r="H483" s="9"/>
      <c r="I483" s="9">
        <f>IF(I482-F483&gt;0.001,I482-F483-Table42[[#This Row],[Ile nadpłacamy przy tej racie?]],0)</f>
        <v>0</v>
      </c>
      <c r="K483" s="9">
        <f>IF(Table42[[#This Row],[Rok]]&lt;9,Table42[[#This Row],[Odsetki normalne]]*50%,Table42[[#This Row],[Odsetki normalne]])</f>
        <v>0</v>
      </c>
    </row>
    <row r="484" spans="2:11" x14ac:dyDescent="0.25">
      <c r="B484" s="6">
        <f t="shared" si="22"/>
        <v>39</v>
      </c>
      <c r="C484" s="7">
        <f t="shared" si="24"/>
        <v>464</v>
      </c>
      <c r="D484" s="8">
        <v>5.4800000000000001E-2</v>
      </c>
      <c r="E484" s="9">
        <f>I483*Table42[[#This Row],[Oprocentowanie]]/12</f>
        <v>0</v>
      </c>
      <c r="F484" s="9">
        <f>Table42[[#This Row],[Cała rata]]-Table42[[#This Row],[Odsetki normalne]]</f>
        <v>0</v>
      </c>
      <c r="G484" s="20">
        <f t="shared" si="23"/>
        <v>0</v>
      </c>
      <c r="H484" s="9"/>
      <c r="I484" s="9">
        <f>IF(I483-F484&gt;0.001,I483-F484-Table42[[#This Row],[Ile nadpłacamy przy tej racie?]],0)</f>
        <v>0</v>
      </c>
      <c r="K484" s="9">
        <f>IF(Table42[[#This Row],[Rok]]&lt;9,Table42[[#This Row],[Odsetki normalne]]*50%,Table42[[#This Row],[Odsetki normalne]])</f>
        <v>0</v>
      </c>
    </row>
    <row r="485" spans="2:11" x14ac:dyDescent="0.25">
      <c r="B485" s="6">
        <f t="shared" si="22"/>
        <v>39</v>
      </c>
      <c r="C485" s="7">
        <f t="shared" si="24"/>
        <v>465</v>
      </c>
      <c r="D485" s="8">
        <v>5.4800000000000001E-2</v>
      </c>
      <c r="E485" s="9">
        <f>I484*Table42[[#This Row],[Oprocentowanie]]/12</f>
        <v>0</v>
      </c>
      <c r="F485" s="9">
        <f>Table42[[#This Row],[Cała rata]]-Table42[[#This Row],[Odsetki normalne]]</f>
        <v>0</v>
      </c>
      <c r="G485" s="20">
        <f t="shared" si="23"/>
        <v>0</v>
      </c>
      <c r="H485" s="9"/>
      <c r="I485" s="9">
        <f>IF(I484-F485&gt;0.001,I484-F485-Table42[[#This Row],[Ile nadpłacamy przy tej racie?]],0)</f>
        <v>0</v>
      </c>
      <c r="K485" s="9">
        <f>IF(Table42[[#This Row],[Rok]]&lt;9,Table42[[#This Row],[Odsetki normalne]]*50%,Table42[[#This Row],[Odsetki normalne]])</f>
        <v>0</v>
      </c>
    </row>
    <row r="486" spans="2:11" x14ac:dyDescent="0.25">
      <c r="B486" s="6">
        <f t="shared" si="22"/>
        <v>39</v>
      </c>
      <c r="C486" s="7">
        <f t="shared" si="24"/>
        <v>466</v>
      </c>
      <c r="D486" s="8">
        <v>5.4800000000000001E-2</v>
      </c>
      <c r="E486" s="9">
        <f>I485*Table42[[#This Row],[Oprocentowanie]]/12</f>
        <v>0</v>
      </c>
      <c r="F486" s="9">
        <f>Table42[[#This Row],[Cała rata]]-Table42[[#This Row],[Odsetki normalne]]</f>
        <v>0</v>
      </c>
      <c r="G486" s="20">
        <f t="shared" si="23"/>
        <v>0</v>
      </c>
      <c r="H486" s="9"/>
      <c r="I486" s="9">
        <f>IF(I485-F486&gt;0.001,I485-F486-Table42[[#This Row],[Ile nadpłacamy przy tej racie?]],0)</f>
        <v>0</v>
      </c>
      <c r="K486" s="9">
        <f>IF(Table42[[#This Row],[Rok]]&lt;9,Table42[[#This Row],[Odsetki normalne]]*50%,Table42[[#This Row],[Odsetki normalne]])</f>
        <v>0</v>
      </c>
    </row>
    <row r="487" spans="2:11" x14ac:dyDescent="0.25">
      <c r="B487" s="6">
        <f t="shared" si="22"/>
        <v>39</v>
      </c>
      <c r="C487" s="7">
        <f t="shared" si="24"/>
        <v>467</v>
      </c>
      <c r="D487" s="8">
        <v>5.4800000000000001E-2</v>
      </c>
      <c r="E487" s="9">
        <f>I486*Table42[[#This Row],[Oprocentowanie]]/12</f>
        <v>0</v>
      </c>
      <c r="F487" s="9">
        <f>Table42[[#This Row],[Cała rata]]-Table42[[#This Row],[Odsetki normalne]]</f>
        <v>0</v>
      </c>
      <c r="G487" s="20">
        <f t="shared" si="23"/>
        <v>0</v>
      </c>
      <c r="H487" s="9"/>
      <c r="I487" s="9">
        <f>IF(I486-F487&gt;0.001,I486-F487-Table42[[#This Row],[Ile nadpłacamy przy tej racie?]],0)</f>
        <v>0</v>
      </c>
      <c r="K487" s="9">
        <f>IF(Table42[[#This Row],[Rok]]&lt;9,Table42[[#This Row],[Odsetki normalne]]*50%,Table42[[#This Row],[Odsetki normalne]])</f>
        <v>0</v>
      </c>
    </row>
    <row r="488" spans="2:11" x14ac:dyDescent="0.25">
      <c r="B488" s="6">
        <f t="shared" si="22"/>
        <v>39</v>
      </c>
      <c r="C488" s="7">
        <f t="shared" si="24"/>
        <v>468</v>
      </c>
      <c r="D488" s="8">
        <v>5.4800000000000001E-2</v>
      </c>
      <c r="E488" s="9">
        <f>I487*Table42[[#This Row],[Oprocentowanie]]/12</f>
        <v>0</v>
      </c>
      <c r="F488" s="9">
        <f>Table42[[#This Row],[Cała rata]]-Table42[[#This Row],[Odsetki normalne]]</f>
        <v>0</v>
      </c>
      <c r="G488" s="20">
        <f t="shared" si="23"/>
        <v>0</v>
      </c>
      <c r="H488" s="9"/>
      <c r="I488" s="9">
        <f>IF(I487-F488&gt;0.001,I487-F488-Table42[[#This Row],[Ile nadpłacamy przy tej racie?]],0)</f>
        <v>0</v>
      </c>
      <c r="K488" s="9">
        <f>IF(Table42[[#This Row],[Rok]]&lt;9,Table42[[#This Row],[Odsetki normalne]]*50%,Table42[[#This Row],[Odsetki normalne]])</f>
        <v>0</v>
      </c>
    </row>
    <row r="489" spans="2:11" x14ac:dyDescent="0.25">
      <c r="B489" s="1">
        <f t="shared" si="22"/>
        <v>40</v>
      </c>
      <c r="C489" s="4">
        <f t="shared" si="24"/>
        <v>469</v>
      </c>
      <c r="D489" s="5">
        <v>5.4800000000000001E-2</v>
      </c>
      <c r="E489" s="2">
        <f>I488*Table42[[#This Row],[Oprocentowanie]]/12</f>
        <v>0</v>
      </c>
      <c r="F489" s="2">
        <f>Table42[[#This Row],[Cała rata]]-Table42[[#This Row],[Odsetki normalne]]</f>
        <v>0</v>
      </c>
      <c r="G489" s="20">
        <f t="shared" si="23"/>
        <v>0</v>
      </c>
      <c r="H489" s="2"/>
      <c r="I489" s="11">
        <f>IF(I488-F489&gt;0.001,I488-F489-Table42[[#This Row],[Ile nadpłacamy przy tej racie?]],0)</f>
        <v>0</v>
      </c>
      <c r="K489" s="2">
        <f>IF(Table42[[#This Row],[Rok]]&lt;9,Table42[[#This Row],[Odsetki normalne]]*50%,Table42[[#This Row],[Odsetki normalne]])</f>
        <v>0</v>
      </c>
    </row>
    <row r="490" spans="2:11" x14ac:dyDescent="0.25">
      <c r="B490" s="1">
        <f t="shared" si="22"/>
        <v>40</v>
      </c>
      <c r="C490" s="4">
        <f t="shared" si="24"/>
        <v>470</v>
      </c>
      <c r="D490" s="5">
        <v>5.4800000000000001E-2</v>
      </c>
      <c r="E490" s="2">
        <f>I489*Table42[[#This Row],[Oprocentowanie]]/12</f>
        <v>0</v>
      </c>
      <c r="F490" s="2">
        <f>Table42[[#This Row],[Cała rata]]-Table42[[#This Row],[Odsetki normalne]]</f>
        <v>0</v>
      </c>
      <c r="G490" s="20">
        <f t="shared" si="23"/>
        <v>0</v>
      </c>
      <c r="H490" s="2"/>
      <c r="I490" s="11">
        <f>IF(I489-F490&gt;0.001,I489-F490-Table42[[#This Row],[Ile nadpłacamy przy tej racie?]],0)</f>
        <v>0</v>
      </c>
      <c r="K490" s="2">
        <f>IF(Table42[[#This Row],[Rok]]&lt;9,Table42[[#This Row],[Odsetki normalne]]*50%,Table42[[#This Row],[Odsetki normalne]])</f>
        <v>0</v>
      </c>
    </row>
    <row r="491" spans="2:11" x14ac:dyDescent="0.25">
      <c r="B491" s="1">
        <f t="shared" si="22"/>
        <v>40</v>
      </c>
      <c r="C491" s="4">
        <f t="shared" si="24"/>
        <v>471</v>
      </c>
      <c r="D491" s="5">
        <v>5.4800000000000001E-2</v>
      </c>
      <c r="E491" s="2">
        <f>I490*Table42[[#This Row],[Oprocentowanie]]/12</f>
        <v>0</v>
      </c>
      <c r="F491" s="2">
        <f>Table42[[#This Row],[Cała rata]]-Table42[[#This Row],[Odsetki normalne]]</f>
        <v>0</v>
      </c>
      <c r="G491" s="20">
        <f t="shared" si="23"/>
        <v>0</v>
      </c>
      <c r="H491" s="2"/>
      <c r="I491" s="11">
        <f>IF(I490-F491&gt;0.001,I490-F491-Table42[[#This Row],[Ile nadpłacamy przy tej racie?]],0)</f>
        <v>0</v>
      </c>
      <c r="K491" s="2">
        <f>IF(Table42[[#This Row],[Rok]]&lt;9,Table42[[#This Row],[Odsetki normalne]]*50%,Table42[[#This Row],[Odsetki normalne]])</f>
        <v>0</v>
      </c>
    </row>
    <row r="492" spans="2:11" x14ac:dyDescent="0.25">
      <c r="B492" s="1">
        <f t="shared" si="22"/>
        <v>40</v>
      </c>
      <c r="C492" s="4">
        <f t="shared" si="24"/>
        <v>472</v>
      </c>
      <c r="D492" s="5">
        <v>5.4800000000000001E-2</v>
      </c>
      <c r="E492" s="2">
        <f>I491*Table42[[#This Row],[Oprocentowanie]]/12</f>
        <v>0</v>
      </c>
      <c r="F492" s="2">
        <f>Table42[[#This Row],[Cała rata]]-Table42[[#This Row],[Odsetki normalne]]</f>
        <v>0</v>
      </c>
      <c r="G492" s="20">
        <f t="shared" si="23"/>
        <v>0</v>
      </c>
      <c r="H492" s="2"/>
      <c r="I492" s="11">
        <f>IF(I491-F492&gt;0.001,I491-F492-Table42[[#This Row],[Ile nadpłacamy przy tej racie?]],0)</f>
        <v>0</v>
      </c>
      <c r="K492" s="2">
        <f>IF(Table42[[#This Row],[Rok]]&lt;9,Table42[[#This Row],[Odsetki normalne]]*50%,Table42[[#This Row],[Odsetki normalne]])</f>
        <v>0</v>
      </c>
    </row>
    <row r="493" spans="2:11" x14ac:dyDescent="0.25">
      <c r="B493" s="1">
        <f t="shared" si="22"/>
        <v>40</v>
      </c>
      <c r="C493" s="4">
        <f t="shared" si="24"/>
        <v>473</v>
      </c>
      <c r="D493" s="5">
        <v>5.4800000000000001E-2</v>
      </c>
      <c r="E493" s="2">
        <f>I492*Table42[[#This Row],[Oprocentowanie]]/12</f>
        <v>0</v>
      </c>
      <c r="F493" s="2">
        <f>Table42[[#This Row],[Cała rata]]-Table42[[#This Row],[Odsetki normalne]]</f>
        <v>0</v>
      </c>
      <c r="G493" s="20">
        <f t="shared" si="23"/>
        <v>0</v>
      </c>
      <c r="H493" s="2"/>
      <c r="I493" s="11">
        <f>IF(I492-F493&gt;0.001,I492-F493-Table42[[#This Row],[Ile nadpłacamy przy tej racie?]],0)</f>
        <v>0</v>
      </c>
      <c r="K493" s="2">
        <f>IF(Table42[[#This Row],[Rok]]&lt;9,Table42[[#This Row],[Odsetki normalne]]*50%,Table42[[#This Row],[Odsetki normalne]])</f>
        <v>0</v>
      </c>
    </row>
    <row r="494" spans="2:11" x14ac:dyDescent="0.25">
      <c r="B494" s="1">
        <f t="shared" si="22"/>
        <v>40</v>
      </c>
      <c r="C494" s="4">
        <f t="shared" si="24"/>
        <v>474</v>
      </c>
      <c r="D494" s="5">
        <v>5.4800000000000001E-2</v>
      </c>
      <c r="E494" s="2">
        <f>I493*Table42[[#This Row],[Oprocentowanie]]/12</f>
        <v>0</v>
      </c>
      <c r="F494" s="2">
        <f>Table42[[#This Row],[Cała rata]]-Table42[[#This Row],[Odsetki normalne]]</f>
        <v>0</v>
      </c>
      <c r="G494" s="20">
        <f t="shared" si="23"/>
        <v>0</v>
      </c>
      <c r="H494" s="2"/>
      <c r="I494" s="11">
        <f>IF(I493-F494&gt;0.001,I493-F494-Table42[[#This Row],[Ile nadpłacamy przy tej racie?]],0)</f>
        <v>0</v>
      </c>
      <c r="K494" s="2">
        <f>IF(Table42[[#This Row],[Rok]]&lt;9,Table42[[#This Row],[Odsetki normalne]]*50%,Table42[[#This Row],[Odsetki normalne]])</f>
        <v>0</v>
      </c>
    </row>
    <row r="495" spans="2:11" x14ac:dyDescent="0.25">
      <c r="B495" s="1">
        <f t="shared" si="22"/>
        <v>40</v>
      </c>
      <c r="C495" s="4">
        <f t="shared" si="24"/>
        <v>475</v>
      </c>
      <c r="D495" s="5">
        <v>5.4800000000000001E-2</v>
      </c>
      <c r="E495" s="2">
        <f>I494*Table42[[#This Row],[Oprocentowanie]]/12</f>
        <v>0</v>
      </c>
      <c r="F495" s="2">
        <f>Table42[[#This Row],[Cała rata]]-Table42[[#This Row],[Odsetki normalne]]</f>
        <v>0</v>
      </c>
      <c r="G495" s="20">
        <f t="shared" si="23"/>
        <v>0</v>
      </c>
      <c r="H495" s="2"/>
      <c r="I495" s="11">
        <f>IF(I494-F495&gt;0.001,I494-F495-Table42[[#This Row],[Ile nadpłacamy przy tej racie?]],0)</f>
        <v>0</v>
      </c>
      <c r="K495" s="2">
        <f>IF(Table42[[#This Row],[Rok]]&lt;9,Table42[[#This Row],[Odsetki normalne]]*50%,Table42[[#This Row],[Odsetki normalne]])</f>
        <v>0</v>
      </c>
    </row>
    <row r="496" spans="2:11" x14ac:dyDescent="0.25">
      <c r="B496" s="1">
        <f t="shared" si="22"/>
        <v>40</v>
      </c>
      <c r="C496" s="4">
        <f t="shared" si="24"/>
        <v>476</v>
      </c>
      <c r="D496" s="5">
        <v>5.4800000000000001E-2</v>
      </c>
      <c r="E496" s="2">
        <f>I495*Table42[[#This Row],[Oprocentowanie]]/12</f>
        <v>0</v>
      </c>
      <c r="F496" s="2">
        <f>Table42[[#This Row],[Cała rata]]-Table42[[#This Row],[Odsetki normalne]]</f>
        <v>0</v>
      </c>
      <c r="G496" s="20">
        <f t="shared" si="23"/>
        <v>0</v>
      </c>
      <c r="H496" s="2"/>
      <c r="I496" s="11">
        <f>IF(I495-F496&gt;0.001,I495-F496-Table42[[#This Row],[Ile nadpłacamy przy tej racie?]],0)</f>
        <v>0</v>
      </c>
      <c r="K496" s="2">
        <f>IF(Table42[[#This Row],[Rok]]&lt;9,Table42[[#This Row],[Odsetki normalne]]*50%,Table42[[#This Row],[Odsetki normalne]])</f>
        <v>0</v>
      </c>
    </row>
    <row r="497" spans="2:11" x14ac:dyDescent="0.25">
      <c r="B497" s="1">
        <f t="shared" si="22"/>
        <v>40</v>
      </c>
      <c r="C497" s="4">
        <f t="shared" si="24"/>
        <v>477</v>
      </c>
      <c r="D497" s="5">
        <v>5.4800000000000001E-2</v>
      </c>
      <c r="E497" s="2">
        <f>I496*Table42[[#This Row],[Oprocentowanie]]/12</f>
        <v>0</v>
      </c>
      <c r="F497" s="2">
        <f>Table42[[#This Row],[Cała rata]]-Table42[[#This Row],[Odsetki normalne]]</f>
        <v>0</v>
      </c>
      <c r="G497" s="20">
        <f t="shared" si="23"/>
        <v>0</v>
      </c>
      <c r="H497" s="2"/>
      <c r="I497" s="11">
        <f>IF(I496-F497&gt;0.001,I496-F497-Table42[[#This Row],[Ile nadpłacamy przy tej racie?]],0)</f>
        <v>0</v>
      </c>
      <c r="K497" s="2">
        <f>IF(Table42[[#This Row],[Rok]]&lt;9,Table42[[#This Row],[Odsetki normalne]]*50%,Table42[[#This Row],[Odsetki normalne]])</f>
        <v>0</v>
      </c>
    </row>
    <row r="498" spans="2:11" x14ac:dyDescent="0.25">
      <c r="B498" s="1">
        <f t="shared" si="22"/>
        <v>40</v>
      </c>
      <c r="C498" s="4">
        <f t="shared" si="24"/>
        <v>478</v>
      </c>
      <c r="D498" s="5">
        <v>5.4800000000000001E-2</v>
      </c>
      <c r="E498" s="2">
        <f>I497*Table42[[#This Row],[Oprocentowanie]]/12</f>
        <v>0</v>
      </c>
      <c r="F498" s="2">
        <f>Table42[[#This Row],[Cała rata]]-Table42[[#This Row],[Odsetki normalne]]</f>
        <v>0</v>
      </c>
      <c r="G498" s="20">
        <f t="shared" si="23"/>
        <v>0</v>
      </c>
      <c r="H498" s="2"/>
      <c r="I498" s="11">
        <f>IF(I497-F498&gt;0.001,I497-F498-Table42[[#This Row],[Ile nadpłacamy przy tej racie?]],0)</f>
        <v>0</v>
      </c>
      <c r="K498" s="2">
        <f>IF(Table42[[#This Row],[Rok]]&lt;9,Table42[[#This Row],[Odsetki normalne]]*50%,Table42[[#This Row],[Odsetki normalne]])</f>
        <v>0</v>
      </c>
    </row>
    <row r="499" spans="2:11" x14ac:dyDescent="0.25">
      <c r="B499" s="1">
        <f t="shared" si="22"/>
        <v>40</v>
      </c>
      <c r="C499" s="4">
        <f t="shared" si="24"/>
        <v>479</v>
      </c>
      <c r="D499" s="5">
        <v>5.4800000000000001E-2</v>
      </c>
      <c r="E499" s="2">
        <f>I498*Table42[[#This Row],[Oprocentowanie]]/12</f>
        <v>0</v>
      </c>
      <c r="F499" s="2">
        <f>Table42[[#This Row],[Cała rata]]-Table42[[#This Row],[Odsetki normalne]]</f>
        <v>0</v>
      </c>
      <c r="G499" s="20">
        <f t="shared" si="23"/>
        <v>0</v>
      </c>
      <c r="H499" s="2"/>
      <c r="I499" s="11">
        <f>IF(I498-F499&gt;0.001,I498-F499-Table42[[#This Row],[Ile nadpłacamy przy tej racie?]],0)</f>
        <v>0</v>
      </c>
      <c r="K499" s="2">
        <f>IF(Table42[[#This Row],[Rok]]&lt;9,Table42[[#This Row],[Odsetki normalne]]*50%,Table42[[#This Row],[Odsetki normalne]])</f>
        <v>0</v>
      </c>
    </row>
    <row r="500" spans="2:11" x14ac:dyDescent="0.25">
      <c r="B500" s="1">
        <f t="shared" si="22"/>
        <v>40</v>
      </c>
      <c r="C500" s="4">
        <f t="shared" si="24"/>
        <v>480</v>
      </c>
      <c r="D500" s="5">
        <v>5.4800000000000001E-2</v>
      </c>
      <c r="E500" s="2">
        <f>I499*Table42[[#This Row],[Oprocentowanie]]/12</f>
        <v>0</v>
      </c>
      <c r="F500" s="2">
        <f>Table42[[#This Row],[Cała rata]]-Table42[[#This Row],[Odsetki normalne]]</f>
        <v>0</v>
      </c>
      <c r="G500" s="20">
        <f t="shared" si="23"/>
        <v>0</v>
      </c>
      <c r="H500" s="2"/>
      <c r="I500" s="11">
        <f>IF(I499-F500&gt;0.001,I499-F500-Table42[[#This Row],[Ile nadpłacamy przy tej racie?]],0)</f>
        <v>0</v>
      </c>
      <c r="K500" s="2">
        <f>IF(Table42[[#This Row],[Rok]]&lt;9,Table42[[#This Row],[Odsetki normalne]]*50%,Table42[[#This Row],[Odsetki normalne]])</f>
        <v>0</v>
      </c>
    </row>
    <row r="501" spans="2:11" x14ac:dyDescent="0.25">
      <c r="C501" s="4"/>
      <c r="D501" s="5"/>
      <c r="E501" s="2"/>
      <c r="F501" s="2"/>
      <c r="G501" s="2"/>
      <c r="H501" s="2"/>
    </row>
    <row r="502" spans="2:11" x14ac:dyDescent="0.25">
      <c r="C502" s="4"/>
      <c r="D502" s="5"/>
      <c r="E502" s="2"/>
      <c r="F502" s="2"/>
      <c r="G502" s="2"/>
      <c r="H502" s="2"/>
    </row>
  </sheetData>
  <mergeCells count="1">
    <mergeCell ref="B4:G4"/>
  </mergeCells>
  <hyperlinks>
    <hyperlink ref="C6" r:id="rId1"/>
  </hyperlinks>
  <pageMargins left="0.7" right="0.7" top="0.75" bottom="0.75" header="0.3" footer="0.3"/>
  <pageSetup paperSize="9" orientation="portrait" horizontalDpi="4294967294" verticalDpi="0" r:id="rId2"/>
  <ignoredErrors>
    <ignoredError sqref="C15:C17 B45:C500 I45 B22:D44 H20:I44 H46:I500 B20:E20 B21:D21 G20" calculatedColumn="1"/>
  </ignoredErrors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8"/>
  <sheetViews>
    <sheetView showGridLines="0" workbookViewId="0">
      <selection activeCell="I1" sqref="I1"/>
    </sheetView>
  </sheetViews>
  <sheetFormatPr defaultRowHeight="15" x14ac:dyDescent="0.25"/>
  <cols>
    <col min="1" max="1" width="1.85546875" style="1" customWidth="1"/>
    <col min="2" max="2" width="26.42578125" style="1" customWidth="1"/>
    <col min="3" max="4" width="16.85546875" style="1" customWidth="1"/>
    <col min="5" max="5" width="12.42578125" style="1" customWidth="1"/>
    <col min="6" max="6" width="14.7109375" style="1" customWidth="1"/>
    <col min="7" max="7" width="10.7109375" style="1" customWidth="1"/>
    <col min="8" max="8" width="17.7109375" style="1" bestFit="1" customWidth="1"/>
    <col min="9" max="9" width="21" style="1" customWidth="1"/>
    <col min="10" max="10" width="9.140625" style="1"/>
    <col min="11" max="11" width="16.7109375" style="1" customWidth="1"/>
    <col min="12" max="16384" width="9.140625" style="1"/>
  </cols>
  <sheetData>
    <row r="1" spans="2:11" ht="23.25" x14ac:dyDescent="0.25">
      <c r="B1" s="15" t="s">
        <v>40</v>
      </c>
    </row>
    <row r="2" spans="2:11" ht="18.75" x14ac:dyDescent="0.25">
      <c r="B2" s="16" t="s">
        <v>41</v>
      </c>
    </row>
    <row r="4" spans="2:11" x14ac:dyDescent="0.25">
      <c r="B4" s="4" t="s">
        <v>2</v>
      </c>
      <c r="C4" s="1">
        <v>20</v>
      </c>
    </row>
    <row r="5" spans="2:11" x14ac:dyDescent="0.25">
      <c r="B5" s="4" t="s">
        <v>3</v>
      </c>
      <c r="C5" s="1">
        <f>C4*12</f>
        <v>240</v>
      </c>
    </row>
    <row r="6" spans="2:11" x14ac:dyDescent="0.25">
      <c r="B6" s="4" t="s">
        <v>5</v>
      </c>
      <c r="C6" s="5">
        <v>6.4000000000000001E-2</v>
      </c>
    </row>
    <row r="7" spans="2:11" x14ac:dyDescent="0.25">
      <c r="B7" s="4" t="s">
        <v>0</v>
      </c>
      <c r="C7" s="2">
        <v>207967</v>
      </c>
      <c r="E7" s="5"/>
    </row>
    <row r="8" spans="2:11" x14ac:dyDescent="0.25">
      <c r="B8" s="4" t="s">
        <v>11</v>
      </c>
      <c r="C8" s="2">
        <f>PMT(C6/12,C4*12,C7)</f>
        <v>-1538.326793151833</v>
      </c>
    </row>
    <row r="10" spans="2:11" ht="30" x14ac:dyDescent="0.25">
      <c r="B10" s="1" t="s">
        <v>14</v>
      </c>
      <c r="C10" s="3" t="s">
        <v>20</v>
      </c>
      <c r="D10" s="3" t="s">
        <v>21</v>
      </c>
    </row>
    <row r="11" spans="2:11" x14ac:dyDescent="0.25">
      <c r="B11" s="4" t="s">
        <v>18</v>
      </c>
      <c r="C11" s="2">
        <f>SUM(Table421114[Kapitał])+SUM(Table421114[Ile nadpłacamy przy tej racie?])</f>
        <v>209304.16194098088</v>
      </c>
      <c r="D11" s="2">
        <f>SUM(Table421114[Kapitał])+SUM(Table421114[Ile nadpłacamy przy tej racie?])</f>
        <v>209304.16194098088</v>
      </c>
    </row>
    <row r="12" spans="2:11" x14ac:dyDescent="0.25">
      <c r="B12" s="4" t="s">
        <v>19</v>
      </c>
      <c r="C12" s="2">
        <f>SUM(E17:E496)</f>
        <v>58063.340789301874</v>
      </c>
      <c r="D12" s="2">
        <f>SUM(K17:K496)</f>
        <v>30601.583914191386</v>
      </c>
    </row>
    <row r="13" spans="2:11" x14ac:dyDescent="0.25">
      <c r="B13" s="4" t="s">
        <v>22</v>
      </c>
      <c r="C13" s="2">
        <f>C11+C12</f>
        <v>267367.50273028272</v>
      </c>
      <c r="D13" s="2">
        <f>D11+D12</f>
        <v>239905.74585517225</v>
      </c>
    </row>
    <row r="14" spans="2:11" x14ac:dyDescent="0.25">
      <c r="B14" s="4"/>
    </row>
    <row r="15" spans="2:11" ht="30.75" customHeight="1" x14ac:dyDescent="0.25">
      <c r="B15" s="10" t="s">
        <v>1</v>
      </c>
      <c r="C15" s="10" t="s">
        <v>4</v>
      </c>
      <c r="D15" s="10" t="s">
        <v>5</v>
      </c>
      <c r="E15" s="10" t="s">
        <v>16</v>
      </c>
      <c r="F15" s="10" t="s">
        <v>9</v>
      </c>
      <c r="G15" s="10" t="s">
        <v>10</v>
      </c>
      <c r="H15" s="10" t="s">
        <v>15</v>
      </c>
      <c r="I15" s="10" t="s">
        <v>6</v>
      </c>
      <c r="K15" s="3" t="s">
        <v>17</v>
      </c>
    </row>
    <row r="16" spans="2:11" x14ac:dyDescent="0.25">
      <c r="C16" s="4" t="s">
        <v>7</v>
      </c>
      <c r="I16" s="2">
        <f>C7</f>
        <v>207967</v>
      </c>
      <c r="K16" s="2">
        <f>IF(Table421114[[#This Row],[Rok]]&lt;9,Table421114[[#This Row],[Odsetki normalne]]*50%,Table421114[[#This Row],[Odsetki normalne]])</f>
        <v>0</v>
      </c>
    </row>
    <row r="17" spans="2:11" x14ac:dyDescent="0.25">
      <c r="B17" s="6">
        <f>ROUNDUP(C17/12,0)</f>
        <v>1</v>
      </c>
      <c r="C17" s="7">
        <v>1</v>
      </c>
      <c r="D17" s="8">
        <f t="shared" ref="D17:D40" si="0">$C$6</f>
        <v>6.4000000000000001E-2</v>
      </c>
      <c r="E17" s="9">
        <f>I16*Table421114[[#This Row],[Oprocentowanie]]/12</f>
        <v>1109.1573333333333</v>
      </c>
      <c r="F17" s="9">
        <f>Table421114[[#This Row],[Cała rata]]-Table421114[[#This Row],[Odsetki normalne]]</f>
        <v>429.16945981849972</v>
      </c>
      <c r="G17" s="20">
        <f>IF(I16&gt;0.001,-$C$8,0)</f>
        <v>1538.326793151833</v>
      </c>
      <c r="H17" s="9"/>
      <c r="I17" s="9">
        <f>IF(I16-F17&gt;0.001,I16-F17-Table421114[[#This Row],[Ile nadpłacamy przy tej racie?]],0)</f>
        <v>207537.83054018149</v>
      </c>
      <c r="K17" s="9">
        <f>IF(Table421114[[#This Row],[Rok]]&lt;9,Table421114[[#This Row],[Odsetki normalne]]*50%,Table421114[[#This Row],[Odsetki normalne]])</f>
        <v>554.57866666666666</v>
      </c>
    </row>
    <row r="18" spans="2:11" x14ac:dyDescent="0.25">
      <c r="B18" s="6">
        <f t="shared" ref="B18:B81" si="1">ROUNDUP(C18/12,0)</f>
        <v>1</v>
      </c>
      <c r="C18" s="7">
        <f>C17+1</f>
        <v>2</v>
      </c>
      <c r="D18" s="8">
        <f t="shared" si="0"/>
        <v>6.4000000000000001E-2</v>
      </c>
      <c r="E18" s="9">
        <f>I17*Table421114[[#This Row],[Oprocentowanie]]/12</f>
        <v>1106.8684295476346</v>
      </c>
      <c r="F18" s="9">
        <f>Table421114[[#This Row],[Cała rata]]-Table421114[[#This Row],[Odsetki normalne]]</f>
        <v>431.45836360419844</v>
      </c>
      <c r="G18" s="20">
        <f t="shared" ref="G18:G81" si="2">IF(I17&gt;0.001,-$C$8,0)</f>
        <v>1538.326793151833</v>
      </c>
      <c r="H18" s="9"/>
      <c r="I18" s="9">
        <f>IF(I17-F18&gt;0.001,I17-F18-Table421114[[#This Row],[Ile nadpłacamy przy tej racie?]],0)</f>
        <v>207106.37217657728</v>
      </c>
      <c r="K18" s="9">
        <f>IF(Table421114[[#This Row],[Rok]]&lt;9,Table421114[[#This Row],[Odsetki normalne]]*50%,Table421114[[#This Row],[Odsetki normalne]])</f>
        <v>553.4342147738173</v>
      </c>
    </row>
    <row r="19" spans="2:11" x14ac:dyDescent="0.25">
      <c r="B19" s="6">
        <f t="shared" si="1"/>
        <v>1</v>
      </c>
      <c r="C19" s="7">
        <f t="shared" ref="C19:C82" si="3">C18+1</f>
        <v>3</v>
      </c>
      <c r="D19" s="8">
        <f t="shared" si="0"/>
        <v>6.4000000000000001E-2</v>
      </c>
      <c r="E19" s="9">
        <f>I18*Table421114[[#This Row],[Oprocentowanie]]/12</f>
        <v>1104.5673182750788</v>
      </c>
      <c r="F19" s="9">
        <f>Table421114[[#This Row],[Cała rata]]-Table421114[[#This Row],[Odsetki normalne]]</f>
        <v>433.75947487675421</v>
      </c>
      <c r="G19" s="20">
        <f t="shared" si="2"/>
        <v>1538.326793151833</v>
      </c>
      <c r="H19" s="9"/>
      <c r="I19" s="9">
        <f>IF(I18-F19&gt;0.001,I18-F19-Table421114[[#This Row],[Ile nadpłacamy przy tej racie?]],0)</f>
        <v>206672.61270170053</v>
      </c>
      <c r="K19" s="9">
        <f>IF(Table421114[[#This Row],[Rok]]&lt;9,Table421114[[#This Row],[Odsetki normalne]]*50%,Table421114[[#This Row],[Odsetki normalne]])</f>
        <v>552.28365913753942</v>
      </c>
    </row>
    <row r="20" spans="2:11" x14ac:dyDescent="0.25">
      <c r="B20" s="6">
        <f t="shared" si="1"/>
        <v>1</v>
      </c>
      <c r="C20" s="7">
        <f t="shared" si="3"/>
        <v>4</v>
      </c>
      <c r="D20" s="8">
        <f t="shared" si="0"/>
        <v>6.4000000000000001E-2</v>
      </c>
      <c r="E20" s="9">
        <f>I19*Table421114[[#This Row],[Oprocentowanie]]/12</f>
        <v>1102.2539344090694</v>
      </c>
      <c r="F20" s="9">
        <f>Table421114[[#This Row],[Cała rata]]-Table421114[[#This Row],[Odsetki normalne]]</f>
        <v>436.07285874276363</v>
      </c>
      <c r="G20" s="20">
        <f t="shared" si="2"/>
        <v>1538.326793151833</v>
      </c>
      <c r="H20" s="9"/>
      <c r="I20" s="9">
        <f>IF(I19-F20&gt;0.001,I19-F20-Table421114[[#This Row],[Ile nadpłacamy przy tej racie?]],0)</f>
        <v>206236.53984295778</v>
      </c>
      <c r="K20" s="9">
        <f>IF(Table421114[[#This Row],[Rok]]&lt;9,Table421114[[#This Row],[Odsetki normalne]]*50%,Table421114[[#This Row],[Odsetki normalne]])</f>
        <v>551.12696720453471</v>
      </c>
    </row>
    <row r="21" spans="2:11" x14ac:dyDescent="0.25">
      <c r="B21" s="6">
        <f t="shared" si="1"/>
        <v>1</v>
      </c>
      <c r="C21" s="7">
        <f t="shared" si="3"/>
        <v>5</v>
      </c>
      <c r="D21" s="8">
        <f t="shared" si="0"/>
        <v>6.4000000000000001E-2</v>
      </c>
      <c r="E21" s="9">
        <f>I20*Table421114[[#This Row],[Oprocentowanie]]/12</f>
        <v>1099.9282124957747</v>
      </c>
      <c r="F21" s="9">
        <f>Table421114[[#This Row],[Cała rata]]-Table421114[[#This Row],[Odsetki normalne]]</f>
        <v>438.39858065605836</v>
      </c>
      <c r="G21" s="20">
        <f t="shared" si="2"/>
        <v>1538.326793151833</v>
      </c>
      <c r="H21" s="9"/>
      <c r="I21" s="9">
        <f>IF(I20-F21&gt;0.001,I20-F21-Table421114[[#This Row],[Ile nadpłacamy przy tej racie?]],0)</f>
        <v>205798.14126230171</v>
      </c>
      <c r="K21" s="9">
        <f>IF(Table421114[[#This Row],[Rok]]&lt;9,Table421114[[#This Row],[Odsetki normalne]]*50%,Table421114[[#This Row],[Odsetki normalne]])</f>
        <v>549.96410624788734</v>
      </c>
    </row>
    <row r="22" spans="2:11" x14ac:dyDescent="0.25">
      <c r="B22" s="6">
        <f t="shared" si="1"/>
        <v>1</v>
      </c>
      <c r="C22" s="7">
        <f t="shared" si="3"/>
        <v>6</v>
      </c>
      <c r="D22" s="8">
        <f t="shared" si="0"/>
        <v>6.4000000000000001E-2</v>
      </c>
      <c r="E22" s="9">
        <f>I21*Table421114[[#This Row],[Oprocentowanie]]/12</f>
        <v>1097.5900867322759</v>
      </c>
      <c r="F22" s="9">
        <f>Table421114[[#This Row],[Cała rata]]-Table421114[[#This Row],[Odsetki normalne]]</f>
        <v>440.73670641955709</v>
      </c>
      <c r="G22" s="20">
        <f t="shared" si="2"/>
        <v>1538.326793151833</v>
      </c>
      <c r="H22" s="9"/>
      <c r="I22" s="9">
        <f>IF(I21-F22&gt;0.001,I21-F22-Table421114[[#This Row],[Ile nadpłacamy przy tej racie?]],0)</f>
        <v>205357.40455588215</v>
      </c>
      <c r="K22" s="9">
        <f>IF(Table421114[[#This Row],[Rok]]&lt;9,Table421114[[#This Row],[Odsetki normalne]]*50%,Table421114[[#This Row],[Odsetki normalne]])</f>
        <v>548.79504336613797</v>
      </c>
    </row>
    <row r="23" spans="2:11" x14ac:dyDescent="0.25">
      <c r="B23" s="6">
        <f t="shared" si="1"/>
        <v>1</v>
      </c>
      <c r="C23" s="7">
        <f t="shared" si="3"/>
        <v>7</v>
      </c>
      <c r="D23" s="8">
        <f t="shared" si="0"/>
        <v>6.4000000000000001E-2</v>
      </c>
      <c r="E23" s="9">
        <f>I22*Table421114[[#This Row],[Oprocentowanie]]/12</f>
        <v>1095.2394909647048</v>
      </c>
      <c r="F23" s="9">
        <f>Table421114[[#This Row],[Cała rata]]-Table421114[[#This Row],[Odsetki normalne]]</f>
        <v>443.08730218712822</v>
      </c>
      <c r="G23" s="20">
        <f t="shared" si="2"/>
        <v>1538.326793151833</v>
      </c>
      <c r="H23" s="9"/>
      <c r="I23" s="9">
        <f>IF(I22-F23&gt;0.001,I22-F23-Table421114[[#This Row],[Ile nadpłacamy przy tej racie?]],0)</f>
        <v>204914.31725369502</v>
      </c>
      <c r="K23" s="9">
        <f>IF(Table421114[[#This Row],[Rok]]&lt;9,Table421114[[#This Row],[Odsetki normalne]]*50%,Table421114[[#This Row],[Odsetki normalne]])</f>
        <v>547.61974548235241</v>
      </c>
    </row>
    <row r="24" spans="2:11" x14ac:dyDescent="0.25">
      <c r="B24" s="6">
        <f t="shared" si="1"/>
        <v>1</v>
      </c>
      <c r="C24" s="7">
        <f t="shared" si="3"/>
        <v>8</v>
      </c>
      <c r="D24" s="8">
        <f t="shared" si="0"/>
        <v>6.4000000000000001E-2</v>
      </c>
      <c r="E24" s="9">
        <f>I23*Table421114[[#This Row],[Oprocentowanie]]/12</f>
        <v>1092.8763586863736</v>
      </c>
      <c r="F24" s="9">
        <f>Table421114[[#This Row],[Cała rata]]-Table421114[[#This Row],[Odsetki normalne]]</f>
        <v>445.45043446545947</v>
      </c>
      <c r="G24" s="20">
        <f t="shared" si="2"/>
        <v>1538.326793151833</v>
      </c>
      <c r="H24" s="9"/>
      <c r="I24" s="9">
        <f>IF(I23-F24&gt;0.001,I23-F24-Table421114[[#This Row],[Ile nadpłacamy przy tej racie?]],0)</f>
        <v>204468.86681922956</v>
      </c>
      <c r="K24" s="9">
        <f>IF(Table421114[[#This Row],[Rok]]&lt;9,Table421114[[#This Row],[Odsetki normalne]]*50%,Table421114[[#This Row],[Odsetki normalne]])</f>
        <v>546.43817934318679</v>
      </c>
    </row>
    <row r="25" spans="2:11" x14ac:dyDescent="0.25">
      <c r="B25" s="6">
        <f t="shared" si="1"/>
        <v>1</v>
      </c>
      <c r="C25" s="7">
        <f t="shared" si="3"/>
        <v>9</v>
      </c>
      <c r="D25" s="8">
        <f t="shared" si="0"/>
        <v>6.4000000000000001E-2</v>
      </c>
      <c r="E25" s="9">
        <f>I24*Table421114[[#This Row],[Oprocentowanie]]/12</f>
        <v>1090.5006230358911</v>
      </c>
      <c r="F25" s="9">
        <f>Table421114[[#This Row],[Cała rata]]-Table421114[[#This Row],[Odsetki normalne]]</f>
        <v>447.82617011594198</v>
      </c>
      <c r="G25" s="20">
        <f t="shared" si="2"/>
        <v>1538.326793151833</v>
      </c>
      <c r="H25" s="9"/>
      <c r="I25" s="9">
        <f>IF(I24-F25&gt;0.001,I24-F25-Table421114[[#This Row],[Ile nadpłacamy przy tej racie?]],0)</f>
        <v>204021.04064911362</v>
      </c>
      <c r="K25" s="9">
        <f>IF(Table421114[[#This Row],[Rok]]&lt;9,Table421114[[#This Row],[Odsetki normalne]]*50%,Table421114[[#This Row],[Odsetki normalne]])</f>
        <v>545.25031151794553</v>
      </c>
    </row>
    <row r="26" spans="2:11" x14ac:dyDescent="0.25">
      <c r="B26" s="6">
        <f t="shared" si="1"/>
        <v>1</v>
      </c>
      <c r="C26" s="7">
        <f t="shared" si="3"/>
        <v>10</v>
      </c>
      <c r="D26" s="8">
        <f t="shared" si="0"/>
        <v>6.4000000000000001E-2</v>
      </c>
      <c r="E26" s="9">
        <f>I25*Table421114[[#This Row],[Oprocentowanie]]/12</f>
        <v>1088.1122167952726</v>
      </c>
      <c r="F26" s="9">
        <f>Table421114[[#This Row],[Cała rata]]-Table421114[[#This Row],[Odsetki normalne]]</f>
        <v>450.21457635656043</v>
      </c>
      <c r="G26" s="20">
        <f t="shared" si="2"/>
        <v>1538.326793151833</v>
      </c>
      <c r="H26" s="9"/>
      <c r="I26" s="9">
        <f>IF(I25-F26&gt;0.001,I25-F26-Table421114[[#This Row],[Ile nadpłacamy przy tej racie?]],0)</f>
        <v>203570.82607275707</v>
      </c>
      <c r="K26" s="9">
        <f>IF(Table421114[[#This Row],[Rok]]&lt;9,Table421114[[#This Row],[Odsetki normalne]]*50%,Table421114[[#This Row],[Odsetki normalne]])</f>
        <v>544.05610839763631</v>
      </c>
    </row>
    <row r="27" spans="2:11" x14ac:dyDescent="0.25">
      <c r="B27" s="6">
        <f t="shared" si="1"/>
        <v>1</v>
      </c>
      <c r="C27" s="7">
        <f t="shared" si="3"/>
        <v>11</v>
      </c>
      <c r="D27" s="8">
        <f t="shared" si="0"/>
        <v>6.4000000000000001E-2</v>
      </c>
      <c r="E27" s="9">
        <f>I26*Table421114[[#This Row],[Oprocentowanie]]/12</f>
        <v>1085.7110723880378</v>
      </c>
      <c r="F27" s="9">
        <f>Table421114[[#This Row],[Cała rata]]-Table421114[[#This Row],[Odsetki normalne]]</f>
        <v>452.61572076379525</v>
      </c>
      <c r="G27" s="20">
        <f t="shared" si="2"/>
        <v>1538.326793151833</v>
      </c>
      <c r="H27" s="9"/>
      <c r="I27" s="9">
        <f>IF(I26-F27&gt;0.001,I26-F27-Table421114[[#This Row],[Ile nadpłacamy przy tej racie?]],0)</f>
        <v>203118.21035199327</v>
      </c>
      <c r="K27" s="9">
        <f>IF(Table421114[[#This Row],[Rok]]&lt;9,Table421114[[#This Row],[Odsetki normalne]]*50%,Table421114[[#This Row],[Odsetki normalne]])</f>
        <v>542.8555361940189</v>
      </c>
    </row>
    <row r="28" spans="2:11" x14ac:dyDescent="0.25">
      <c r="B28" s="6">
        <f t="shared" si="1"/>
        <v>1</v>
      </c>
      <c r="C28" s="7">
        <f t="shared" si="3"/>
        <v>12</v>
      </c>
      <c r="D28" s="8">
        <f t="shared" si="0"/>
        <v>6.4000000000000001E-2</v>
      </c>
      <c r="E28" s="9">
        <f>I27*Table421114[[#This Row],[Oprocentowanie]]/12</f>
        <v>1083.2971218772975</v>
      </c>
      <c r="F28" s="9">
        <f>Table421114[[#This Row],[Cała rata]]-Table421114[[#This Row],[Odsetki normalne]]</f>
        <v>455.02967127453553</v>
      </c>
      <c r="G28" s="20">
        <f t="shared" si="2"/>
        <v>1538.326793151833</v>
      </c>
      <c r="H28" s="9"/>
      <c r="I28" s="9">
        <f>IF(I27-F28&gt;0.001,I27-F28-Table421114[[#This Row],[Ile nadpłacamy przy tej racie?]],0)</f>
        <v>202663.18068071874</v>
      </c>
      <c r="K28" s="9">
        <f>IF(Table421114[[#This Row],[Rok]]&lt;9,Table421114[[#This Row],[Odsetki normalne]]*50%,Table421114[[#This Row],[Odsetki normalne]])</f>
        <v>541.64856093864876</v>
      </c>
    </row>
    <row r="29" spans="2:11" x14ac:dyDescent="0.25">
      <c r="B29" s="1">
        <f t="shared" si="1"/>
        <v>2</v>
      </c>
      <c r="C29" s="4">
        <f t="shared" si="3"/>
        <v>13</v>
      </c>
      <c r="D29" s="5">
        <f t="shared" si="0"/>
        <v>6.4000000000000001E-2</v>
      </c>
      <c r="E29" s="2">
        <f>I28*Table421114[[#This Row],[Oprocentowanie]]/12</f>
        <v>1080.8702969638332</v>
      </c>
      <c r="F29" s="2">
        <f>Table421114[[#This Row],[Cała rata]]-Table421114[[#This Row],[Odsetki normalne]]</f>
        <v>457.45649618799985</v>
      </c>
      <c r="G29" s="20">
        <f t="shared" si="2"/>
        <v>1538.326793151833</v>
      </c>
      <c r="H29" s="2"/>
      <c r="I29" s="11">
        <f>IF(I28-F29&gt;0.001,I28-F29-Table421114[[#This Row],[Ile nadpłacamy przy tej racie?]],0)</f>
        <v>202205.72418453073</v>
      </c>
      <c r="K29" s="2">
        <f>IF(Table421114[[#This Row],[Rok]]&lt;9,Table421114[[#This Row],[Odsetki normalne]]*50%,Table421114[[#This Row],[Odsetki normalne]])</f>
        <v>540.4351484819166</v>
      </c>
    </row>
    <row r="30" spans="2:11" x14ac:dyDescent="0.25">
      <c r="B30" s="1">
        <f t="shared" si="1"/>
        <v>2</v>
      </c>
      <c r="C30" s="4">
        <f t="shared" si="3"/>
        <v>14</v>
      </c>
      <c r="D30" s="5">
        <f t="shared" si="0"/>
        <v>6.4000000000000001E-2</v>
      </c>
      <c r="E30" s="2">
        <f>I29*Table421114[[#This Row],[Oprocentowanie]]/12</f>
        <v>1078.4305289841639</v>
      </c>
      <c r="F30" s="2">
        <f>Table421114[[#This Row],[Cała rata]]-Table421114[[#This Row],[Odsetki normalne]]</f>
        <v>459.89626416766919</v>
      </c>
      <c r="G30" s="20">
        <f t="shared" si="2"/>
        <v>1538.326793151833</v>
      </c>
      <c r="H30" s="2"/>
      <c r="I30" s="11">
        <f>IF(I29-F30&gt;0.001,I29-F30-Table421114[[#This Row],[Ile nadpłacamy przy tej racie?]],0)</f>
        <v>201745.82792036305</v>
      </c>
      <c r="K30" s="2">
        <f>IF(Table421114[[#This Row],[Rok]]&lt;9,Table421114[[#This Row],[Odsetki normalne]]*50%,Table421114[[#This Row],[Odsetki normalne]])</f>
        <v>539.21526449208193</v>
      </c>
    </row>
    <row r="31" spans="2:11" x14ac:dyDescent="0.25">
      <c r="B31" s="1">
        <f t="shared" si="1"/>
        <v>2</v>
      </c>
      <c r="C31" s="4">
        <f t="shared" si="3"/>
        <v>15</v>
      </c>
      <c r="D31" s="5">
        <f t="shared" si="0"/>
        <v>6.4000000000000001E-2</v>
      </c>
      <c r="E31" s="2">
        <f>I30*Table421114[[#This Row],[Oprocentowanie]]/12</f>
        <v>1075.977748908603</v>
      </c>
      <c r="F31" s="2">
        <f>Table421114[[#This Row],[Cała rata]]-Table421114[[#This Row],[Odsetki normalne]]</f>
        <v>462.34904424323008</v>
      </c>
      <c r="G31" s="20">
        <f t="shared" si="2"/>
        <v>1538.326793151833</v>
      </c>
      <c r="H31" s="2"/>
      <c r="I31" s="11">
        <f>IF(I30-F31&gt;0.001,I30-F31-Table421114[[#This Row],[Ile nadpłacamy przy tej racie?]],0)</f>
        <v>201283.47887611983</v>
      </c>
      <c r="K31" s="2">
        <f>IF(Table421114[[#This Row],[Rok]]&lt;9,Table421114[[#This Row],[Odsetki normalne]]*50%,Table421114[[#This Row],[Odsetki normalne]])</f>
        <v>537.98887445430148</v>
      </c>
    </row>
    <row r="32" spans="2:11" x14ac:dyDescent="0.25">
      <c r="B32" s="1">
        <f t="shared" si="1"/>
        <v>2</v>
      </c>
      <c r="C32" s="4">
        <f t="shared" si="3"/>
        <v>16</v>
      </c>
      <c r="D32" s="5">
        <f t="shared" si="0"/>
        <v>6.4000000000000001E-2</v>
      </c>
      <c r="E32" s="2">
        <f>I31*Table421114[[#This Row],[Oprocentowanie]]/12</f>
        <v>1073.5118873393058</v>
      </c>
      <c r="F32" s="2">
        <f>Table421114[[#This Row],[Cała rata]]-Table421114[[#This Row],[Odsetki normalne]]</f>
        <v>464.81490581252729</v>
      </c>
      <c r="G32" s="20">
        <f t="shared" si="2"/>
        <v>1538.326793151833</v>
      </c>
      <c r="H32" s="2"/>
      <c r="I32" s="11">
        <f>IF(I31-F32&gt;0.001,I31-F32-Table421114[[#This Row],[Ile nadpłacamy przy tej racie?]],0)</f>
        <v>200818.6639703073</v>
      </c>
      <c r="K32" s="2">
        <f>IF(Table421114[[#This Row],[Rok]]&lt;9,Table421114[[#This Row],[Odsetki normalne]]*50%,Table421114[[#This Row],[Odsetki normalne]])</f>
        <v>536.75594366965288</v>
      </c>
    </row>
    <row r="33" spans="2:11" x14ac:dyDescent="0.25">
      <c r="B33" s="1">
        <f t="shared" si="1"/>
        <v>2</v>
      </c>
      <c r="C33" s="4">
        <f t="shared" si="3"/>
        <v>17</v>
      </c>
      <c r="D33" s="5">
        <f t="shared" si="0"/>
        <v>6.4000000000000001E-2</v>
      </c>
      <c r="E33" s="2">
        <f>I32*Table421114[[#This Row],[Oprocentowanie]]/12</f>
        <v>1071.0328745083057</v>
      </c>
      <c r="F33" s="2">
        <f>Table421114[[#This Row],[Cała rata]]-Table421114[[#This Row],[Odsetki normalne]]</f>
        <v>467.29391864352738</v>
      </c>
      <c r="G33" s="20">
        <f t="shared" si="2"/>
        <v>1538.326793151833</v>
      </c>
      <c r="H33" s="2"/>
      <c r="I33" s="11">
        <f>IF(I32-F33&gt;0.001,I32-F33-Table421114[[#This Row],[Ile nadpłacamy przy tej racie?]],0)</f>
        <v>200351.37005166378</v>
      </c>
      <c r="K33" s="2">
        <f>IF(Table421114[[#This Row],[Rok]]&lt;9,Table421114[[#This Row],[Odsetki normalne]]*50%,Table421114[[#This Row],[Odsetki normalne]])</f>
        <v>535.51643725415283</v>
      </c>
    </row>
    <row r="34" spans="2:11" x14ac:dyDescent="0.25">
      <c r="B34" s="1">
        <f t="shared" si="1"/>
        <v>2</v>
      </c>
      <c r="C34" s="4">
        <f t="shared" si="3"/>
        <v>18</v>
      </c>
      <c r="D34" s="5">
        <f t="shared" si="0"/>
        <v>6.4000000000000001E-2</v>
      </c>
      <c r="E34" s="2">
        <f>I33*Table421114[[#This Row],[Oprocentowanie]]/12</f>
        <v>1068.5406402755402</v>
      </c>
      <c r="F34" s="2">
        <f>Table421114[[#This Row],[Cała rata]]-Table421114[[#This Row],[Odsetki normalne]]</f>
        <v>469.78615287629282</v>
      </c>
      <c r="G34" s="20">
        <f t="shared" si="2"/>
        <v>1538.326793151833</v>
      </c>
      <c r="H34" s="2"/>
      <c r="I34" s="11">
        <f>IF(I33-F34&gt;0.001,I33-F34-Table421114[[#This Row],[Ile nadpłacamy przy tej racie?]],0)</f>
        <v>199881.58389878747</v>
      </c>
      <c r="K34" s="2">
        <f>IF(Table421114[[#This Row],[Rok]]&lt;9,Table421114[[#This Row],[Odsetki normalne]]*50%,Table421114[[#This Row],[Odsetki normalne]])</f>
        <v>534.27032013777011</v>
      </c>
    </row>
    <row r="35" spans="2:11" x14ac:dyDescent="0.25">
      <c r="B35" s="1">
        <f t="shared" si="1"/>
        <v>2</v>
      </c>
      <c r="C35" s="4">
        <f t="shared" si="3"/>
        <v>19</v>
      </c>
      <c r="D35" s="5">
        <f t="shared" si="0"/>
        <v>6.4000000000000001E-2</v>
      </c>
      <c r="E35" s="2">
        <f>I34*Table421114[[#This Row],[Oprocentowanie]]/12</f>
        <v>1066.0351141268666</v>
      </c>
      <c r="F35" s="2">
        <f>Table421114[[#This Row],[Cała rata]]-Table421114[[#This Row],[Odsetki normalne]]</f>
        <v>472.29167902496647</v>
      </c>
      <c r="G35" s="20">
        <f t="shared" si="2"/>
        <v>1538.326793151833</v>
      </c>
      <c r="H35" s="2"/>
      <c r="I35" s="11">
        <f>IF(I34-F35&gt;0.001,I34-F35-Table421114[[#This Row],[Ile nadpłacamy przy tej racie?]],0)</f>
        <v>199409.29221976252</v>
      </c>
      <c r="K35" s="2">
        <f>IF(Table421114[[#This Row],[Rok]]&lt;9,Table421114[[#This Row],[Odsetki normalne]]*50%,Table421114[[#This Row],[Odsetki normalne]])</f>
        <v>533.01755706343329</v>
      </c>
    </row>
    <row r="36" spans="2:11" x14ac:dyDescent="0.25">
      <c r="B36" s="1">
        <f t="shared" si="1"/>
        <v>2</v>
      </c>
      <c r="C36" s="4">
        <f t="shared" si="3"/>
        <v>20</v>
      </c>
      <c r="D36" s="5">
        <f t="shared" si="0"/>
        <v>6.4000000000000001E-2</v>
      </c>
      <c r="E36" s="2">
        <f>I35*Table421114[[#This Row],[Oprocentowanie]]/12</f>
        <v>1063.5162251720667</v>
      </c>
      <c r="F36" s="2">
        <f>Table421114[[#This Row],[Cała rata]]-Table421114[[#This Row],[Odsetki normalne]]</f>
        <v>474.81056797976635</v>
      </c>
      <c r="G36" s="20">
        <f t="shared" si="2"/>
        <v>1538.326793151833</v>
      </c>
      <c r="H36" s="2"/>
      <c r="I36" s="11">
        <f>IF(I35-F36&gt;0.001,I35-F36-Table421114[[#This Row],[Ile nadpłacamy przy tej racie?]],0)</f>
        <v>198934.48165178276</v>
      </c>
      <c r="K36" s="2">
        <f>IF(Table421114[[#This Row],[Rok]]&lt;9,Table421114[[#This Row],[Odsetki normalne]]*50%,Table421114[[#This Row],[Odsetki normalne]])</f>
        <v>531.75811258603335</v>
      </c>
    </row>
    <row r="37" spans="2:11" x14ac:dyDescent="0.25">
      <c r="B37" s="1">
        <f t="shared" si="1"/>
        <v>2</v>
      </c>
      <c r="C37" s="4">
        <f t="shared" si="3"/>
        <v>21</v>
      </c>
      <c r="D37" s="5">
        <f t="shared" si="0"/>
        <v>6.4000000000000001E-2</v>
      </c>
      <c r="E37" s="2">
        <f>I36*Table421114[[#This Row],[Oprocentowanie]]/12</f>
        <v>1060.9839021428413</v>
      </c>
      <c r="F37" s="2">
        <f>Table421114[[#This Row],[Cała rata]]-Table421114[[#This Row],[Odsetki normalne]]</f>
        <v>477.34289100899173</v>
      </c>
      <c r="G37" s="20">
        <f t="shared" si="2"/>
        <v>1538.326793151833</v>
      </c>
      <c r="H37" s="2"/>
      <c r="I37" s="11">
        <f>IF(I36-F37&gt;0.001,I36-F37-Table421114[[#This Row],[Ile nadpłacamy przy tej racie?]],0)</f>
        <v>198457.13876077376</v>
      </c>
      <c r="K37" s="2">
        <f>IF(Table421114[[#This Row],[Rok]]&lt;9,Table421114[[#This Row],[Odsetki normalne]]*50%,Table421114[[#This Row],[Odsetki normalne]])</f>
        <v>530.49195107142066</v>
      </c>
    </row>
    <row r="38" spans="2:11" x14ac:dyDescent="0.25">
      <c r="B38" s="1">
        <f t="shared" si="1"/>
        <v>2</v>
      </c>
      <c r="C38" s="4">
        <f t="shared" si="3"/>
        <v>22</v>
      </c>
      <c r="D38" s="5">
        <f t="shared" si="0"/>
        <v>6.4000000000000001E-2</v>
      </c>
      <c r="E38" s="2">
        <f>I37*Table421114[[#This Row],[Oprocentowanie]]/12</f>
        <v>1058.4380733907935</v>
      </c>
      <c r="F38" s="2">
        <f>Table421114[[#This Row],[Cała rata]]-Table421114[[#This Row],[Odsetki normalne]]</f>
        <v>479.88871976103951</v>
      </c>
      <c r="G38" s="20">
        <f t="shared" si="2"/>
        <v>1538.326793151833</v>
      </c>
      <c r="H38" s="2"/>
      <c r="I38" s="11">
        <f>IF(I37-F38&gt;0.001,I37-F38-Table421114[[#This Row],[Ile nadpłacamy przy tej racie?]],0)</f>
        <v>197977.25004101271</v>
      </c>
      <c r="K38" s="2">
        <f>IF(Table421114[[#This Row],[Rok]]&lt;9,Table421114[[#This Row],[Odsetki normalne]]*50%,Table421114[[#This Row],[Odsetki normalne]])</f>
        <v>529.21903669539677</v>
      </c>
    </row>
    <row r="39" spans="2:11" x14ac:dyDescent="0.25">
      <c r="B39" s="1">
        <f t="shared" si="1"/>
        <v>2</v>
      </c>
      <c r="C39" s="4">
        <f t="shared" si="3"/>
        <v>23</v>
      </c>
      <c r="D39" s="5">
        <f t="shared" si="0"/>
        <v>6.4000000000000001E-2</v>
      </c>
      <c r="E39" s="2">
        <f>I38*Table421114[[#This Row],[Oprocentowanie]]/12</f>
        <v>1055.8786668854011</v>
      </c>
      <c r="F39" s="2">
        <f>Table421114[[#This Row],[Cała rata]]-Table421114[[#This Row],[Odsetki normalne]]</f>
        <v>482.44812626643193</v>
      </c>
      <c r="G39" s="20">
        <f t="shared" si="2"/>
        <v>1538.326793151833</v>
      </c>
      <c r="H39" s="2"/>
      <c r="I39" s="11">
        <f>IF(I38-F39&gt;0.001,I38-F39-Table421114[[#This Row],[Ile nadpłacamy przy tej racie?]],0)</f>
        <v>197494.80191474629</v>
      </c>
      <c r="K39" s="2">
        <f>IF(Table421114[[#This Row],[Rok]]&lt;9,Table421114[[#This Row],[Odsetki normalne]]*50%,Table421114[[#This Row],[Odsetki normalne]])</f>
        <v>527.93933344270056</v>
      </c>
    </row>
    <row r="40" spans="2:11" x14ac:dyDescent="0.25">
      <c r="B40" s="1">
        <f t="shared" si="1"/>
        <v>2</v>
      </c>
      <c r="C40" s="4">
        <f t="shared" si="3"/>
        <v>24</v>
      </c>
      <c r="D40" s="5">
        <f t="shared" si="0"/>
        <v>6.4000000000000001E-2</v>
      </c>
      <c r="E40" s="2">
        <f>I39*Table421114[[#This Row],[Oprocentowanie]]/12</f>
        <v>1053.3056102119801</v>
      </c>
      <c r="F40" s="2">
        <f>Table421114[[#This Row],[Cała rata]]-Table421114[[#This Row],[Odsetki normalne]]</f>
        <v>485.02118293985291</v>
      </c>
      <c r="G40" s="20">
        <f t="shared" si="2"/>
        <v>1538.326793151833</v>
      </c>
      <c r="H40" s="2"/>
      <c r="I40" s="11">
        <f>IF(I39-F40&gt;0.001,I39-F40-Table421114[[#This Row],[Ile nadpłacamy przy tej racie?]],0)</f>
        <v>197009.78073180644</v>
      </c>
      <c r="K40" s="2">
        <f>IF(Table421114[[#This Row],[Rok]]&lt;9,Table421114[[#This Row],[Odsetki normalne]]*50%,Table421114[[#This Row],[Odsetki normalne]])</f>
        <v>526.65280510599007</v>
      </c>
    </row>
    <row r="41" spans="2:11" x14ac:dyDescent="0.25">
      <c r="B41" s="6">
        <f t="shared" si="1"/>
        <v>3</v>
      </c>
      <c r="C41" s="7">
        <f t="shared" si="3"/>
        <v>25</v>
      </c>
      <c r="D41" s="8">
        <v>5.4800000000000001E-2</v>
      </c>
      <c r="E41" s="9">
        <f>I40*Table421114[[#This Row],[Oprocentowanie]]/12</f>
        <v>899.67799867524946</v>
      </c>
      <c r="F41" s="9">
        <f>Table421114[[#This Row],[Cała rata]]-Table421114[[#This Row],[Odsetki normalne]]</f>
        <v>638.64879447658359</v>
      </c>
      <c r="G41" s="20">
        <f t="shared" si="2"/>
        <v>1538.326793151833</v>
      </c>
      <c r="H41" s="9">
        <v>72000</v>
      </c>
      <c r="I41" s="9">
        <f>IF(I40-F41&gt;0.001,I40-F41-Table421114[[#This Row],[Ile nadpłacamy przy tej racie?]],0)</f>
        <v>124371.13193732986</v>
      </c>
      <c r="K41" s="9">
        <f>IF(Table421114[[#This Row],[Rok]]&lt;9,Table421114[[#This Row],[Odsetki normalne]]*50%,Table421114[[#This Row],[Odsetki normalne]])</f>
        <v>449.83899933762473</v>
      </c>
    </row>
    <row r="42" spans="2:11" x14ac:dyDescent="0.25">
      <c r="B42" s="6">
        <f t="shared" si="1"/>
        <v>3</v>
      </c>
      <c r="C42" s="7">
        <f t="shared" si="3"/>
        <v>26</v>
      </c>
      <c r="D42" s="8">
        <v>5.4800000000000001E-2</v>
      </c>
      <c r="E42" s="9">
        <f>I41*Table421114[[#This Row],[Oprocentowanie]]/12</f>
        <v>567.96150251380641</v>
      </c>
      <c r="F42" s="9">
        <f>Table421114[[#This Row],[Cała rata]]-Table421114[[#This Row],[Odsetki normalne]]</f>
        <v>970.36529063802664</v>
      </c>
      <c r="G42" s="20">
        <f t="shared" si="2"/>
        <v>1538.326793151833</v>
      </c>
      <c r="H42" s="9"/>
      <c r="I42" s="9">
        <f>IF(I41-F42&gt;0.001,I41-F42-Table421114[[#This Row],[Ile nadpłacamy przy tej racie?]],0)</f>
        <v>123400.76664669183</v>
      </c>
      <c r="K42" s="9">
        <f>IF(Table421114[[#This Row],[Rok]]&lt;9,Table421114[[#This Row],[Odsetki normalne]]*50%,Table421114[[#This Row],[Odsetki normalne]])</f>
        <v>283.9807512569032</v>
      </c>
    </row>
    <row r="43" spans="2:11" x14ac:dyDescent="0.25">
      <c r="B43" s="6">
        <f t="shared" si="1"/>
        <v>3</v>
      </c>
      <c r="C43" s="7">
        <f t="shared" si="3"/>
        <v>27</v>
      </c>
      <c r="D43" s="8">
        <v>5.4800000000000001E-2</v>
      </c>
      <c r="E43" s="9">
        <f>I42*Table421114[[#This Row],[Oprocentowanie]]/12</f>
        <v>563.53016768655937</v>
      </c>
      <c r="F43" s="9">
        <f>Table421114[[#This Row],[Cała rata]]-Table421114[[#This Row],[Odsetki normalne]]</f>
        <v>974.79662546527368</v>
      </c>
      <c r="G43" s="20">
        <f t="shared" si="2"/>
        <v>1538.326793151833</v>
      </c>
      <c r="H43" s="9"/>
      <c r="I43" s="9">
        <f>IF(I42-F43&gt;0.001,I42-F43-Table421114[[#This Row],[Ile nadpłacamy przy tej racie?]],0)</f>
        <v>122425.97002122656</v>
      </c>
      <c r="K43" s="9">
        <f>IF(Table421114[[#This Row],[Rok]]&lt;9,Table421114[[#This Row],[Odsetki normalne]]*50%,Table421114[[#This Row],[Odsetki normalne]])</f>
        <v>281.76508384327968</v>
      </c>
    </row>
    <row r="44" spans="2:11" x14ac:dyDescent="0.25">
      <c r="B44" s="6">
        <f t="shared" si="1"/>
        <v>3</v>
      </c>
      <c r="C44" s="7">
        <f t="shared" si="3"/>
        <v>28</v>
      </c>
      <c r="D44" s="8">
        <v>5.4800000000000001E-2</v>
      </c>
      <c r="E44" s="9">
        <f>I43*Table421114[[#This Row],[Oprocentowanie]]/12</f>
        <v>559.07859643026802</v>
      </c>
      <c r="F44" s="9">
        <f>Table421114[[#This Row],[Cała rata]]-Table421114[[#This Row],[Odsetki normalne]]</f>
        <v>979.24819672156502</v>
      </c>
      <c r="G44" s="20">
        <f t="shared" si="2"/>
        <v>1538.326793151833</v>
      </c>
      <c r="H44" s="9"/>
      <c r="I44" s="9">
        <f>IF(I43-F44&gt;0.001,I43-F44-Table421114[[#This Row],[Ile nadpłacamy przy tej racie?]],0)</f>
        <v>121446.72182450499</v>
      </c>
      <c r="K44" s="9">
        <f>IF(Table421114[[#This Row],[Rok]]&lt;9,Table421114[[#This Row],[Odsetki normalne]]*50%,Table421114[[#This Row],[Odsetki normalne]])</f>
        <v>279.53929821513401</v>
      </c>
    </row>
    <row r="45" spans="2:11" x14ac:dyDescent="0.25">
      <c r="B45" s="6">
        <f t="shared" si="1"/>
        <v>3</v>
      </c>
      <c r="C45" s="7">
        <f t="shared" si="3"/>
        <v>29</v>
      </c>
      <c r="D45" s="8">
        <v>5.4800000000000001E-2</v>
      </c>
      <c r="E45" s="9">
        <f>I44*Table421114[[#This Row],[Oprocentowanie]]/12</f>
        <v>554.60669633190616</v>
      </c>
      <c r="F45" s="9">
        <f>Table421114[[#This Row],[Cała rata]]-Table421114[[#This Row],[Odsetki normalne]]</f>
        <v>983.72009681992688</v>
      </c>
      <c r="G45" s="20">
        <f t="shared" si="2"/>
        <v>1538.326793151833</v>
      </c>
      <c r="H45" s="9"/>
      <c r="I45" s="9">
        <f>IF(I44-F45&gt;0.001,I44-F45-Table421114[[#This Row],[Ile nadpłacamy przy tej racie?]],0)</f>
        <v>120463.00172768506</v>
      </c>
      <c r="K45" s="9">
        <f>IF(Table421114[[#This Row],[Rok]]&lt;9,Table421114[[#This Row],[Odsetki normalne]]*50%,Table421114[[#This Row],[Odsetki normalne]])</f>
        <v>277.30334816595308</v>
      </c>
    </row>
    <row r="46" spans="2:11" x14ac:dyDescent="0.25">
      <c r="B46" s="6">
        <f t="shared" si="1"/>
        <v>3</v>
      </c>
      <c r="C46" s="7">
        <f t="shared" si="3"/>
        <v>30</v>
      </c>
      <c r="D46" s="8">
        <v>5.4800000000000001E-2</v>
      </c>
      <c r="E46" s="9">
        <f>I45*Table421114[[#This Row],[Oprocentowanie]]/12</f>
        <v>550.1143745564284</v>
      </c>
      <c r="F46" s="9">
        <f>Table421114[[#This Row],[Cała rata]]-Table421114[[#This Row],[Odsetki normalne]]</f>
        <v>988.21241859540464</v>
      </c>
      <c r="G46" s="20">
        <f t="shared" si="2"/>
        <v>1538.326793151833</v>
      </c>
      <c r="H46" s="9"/>
      <c r="I46" s="9">
        <f>IF(I45-F46&gt;0.001,I45-F46-Table421114[[#This Row],[Ile nadpłacamy przy tej racie?]],0)</f>
        <v>119474.78930908965</v>
      </c>
      <c r="K46" s="9">
        <f>IF(Table421114[[#This Row],[Rok]]&lt;9,Table421114[[#This Row],[Odsetki normalne]]*50%,Table421114[[#This Row],[Odsetki normalne]])</f>
        <v>275.0571872782142</v>
      </c>
    </row>
    <row r="47" spans="2:11" x14ac:dyDescent="0.25">
      <c r="B47" s="6">
        <f t="shared" si="1"/>
        <v>3</v>
      </c>
      <c r="C47" s="7">
        <f t="shared" si="3"/>
        <v>31</v>
      </c>
      <c r="D47" s="8">
        <v>5.4800000000000001E-2</v>
      </c>
      <c r="E47" s="9">
        <f>I46*Table421114[[#This Row],[Oprocentowanie]]/12</f>
        <v>545.60153784484271</v>
      </c>
      <c r="F47" s="9">
        <f>Table421114[[#This Row],[Cała rata]]-Table421114[[#This Row],[Odsetki normalne]]</f>
        <v>992.72525530699033</v>
      </c>
      <c r="G47" s="20">
        <f t="shared" si="2"/>
        <v>1538.326793151833</v>
      </c>
      <c r="H47" s="9"/>
      <c r="I47" s="9">
        <f>IF(I46-F47&gt;0.001,I46-F47-Table421114[[#This Row],[Ile nadpłacamy przy tej racie?]],0)</f>
        <v>118482.06405378267</v>
      </c>
      <c r="K47" s="9">
        <f>IF(Table421114[[#This Row],[Rok]]&lt;9,Table421114[[#This Row],[Odsetki normalne]]*50%,Table421114[[#This Row],[Odsetki normalne]])</f>
        <v>272.80076892242136</v>
      </c>
    </row>
    <row r="48" spans="2:11" x14ac:dyDescent="0.25">
      <c r="B48" s="6">
        <f t="shared" si="1"/>
        <v>3</v>
      </c>
      <c r="C48" s="7">
        <f t="shared" si="3"/>
        <v>32</v>
      </c>
      <c r="D48" s="8">
        <v>5.4800000000000001E-2</v>
      </c>
      <c r="E48" s="9">
        <f>I47*Table421114[[#This Row],[Oprocentowanie]]/12</f>
        <v>541.06809251227423</v>
      </c>
      <c r="F48" s="9">
        <f>Table421114[[#This Row],[Cała rata]]-Table421114[[#This Row],[Odsetki normalne]]</f>
        <v>997.25870063955881</v>
      </c>
      <c r="G48" s="20">
        <f t="shared" si="2"/>
        <v>1538.326793151833</v>
      </c>
      <c r="H48" s="9"/>
      <c r="I48" s="9">
        <f>IF(I47-F48&gt;0.001,I47-F48-Table421114[[#This Row],[Ile nadpłacamy przy tej racie?]],0)</f>
        <v>117484.80535314311</v>
      </c>
      <c r="K48" s="9">
        <f>IF(Table421114[[#This Row],[Rok]]&lt;9,Table421114[[#This Row],[Odsetki normalne]]*50%,Table421114[[#This Row],[Odsetki normalne]])</f>
        <v>270.53404625613712</v>
      </c>
    </row>
    <row r="49" spans="2:11" x14ac:dyDescent="0.25">
      <c r="B49" s="6">
        <f t="shared" si="1"/>
        <v>3</v>
      </c>
      <c r="C49" s="7">
        <f t="shared" si="3"/>
        <v>33</v>
      </c>
      <c r="D49" s="8">
        <v>5.4800000000000001E-2</v>
      </c>
      <c r="E49" s="9">
        <f>I48*Table421114[[#This Row],[Oprocentowanie]]/12</f>
        <v>536.51394444602022</v>
      </c>
      <c r="F49" s="9">
        <f>Table421114[[#This Row],[Cała rata]]-Table421114[[#This Row],[Odsetki normalne]]</f>
        <v>1001.8128487058128</v>
      </c>
      <c r="G49" s="20">
        <f t="shared" si="2"/>
        <v>1538.326793151833</v>
      </c>
      <c r="H49" s="9"/>
      <c r="I49" s="9">
        <f>IF(I48-F49&gt;0.001,I48-F49-Table421114[[#This Row],[Ile nadpłacamy przy tej racie?]],0)</f>
        <v>116482.99250443729</v>
      </c>
      <c r="K49" s="9">
        <f>IF(Table421114[[#This Row],[Rok]]&lt;9,Table421114[[#This Row],[Odsetki normalne]]*50%,Table421114[[#This Row],[Odsetki normalne]])</f>
        <v>268.25697222301011</v>
      </c>
    </row>
    <row r="50" spans="2:11" x14ac:dyDescent="0.25">
      <c r="B50" s="6">
        <f t="shared" si="1"/>
        <v>3</v>
      </c>
      <c r="C50" s="7">
        <f t="shared" si="3"/>
        <v>34</v>
      </c>
      <c r="D50" s="8">
        <v>5.4800000000000001E-2</v>
      </c>
      <c r="E50" s="9">
        <f>I49*Table421114[[#This Row],[Oprocentowanie]]/12</f>
        <v>531.93899910359698</v>
      </c>
      <c r="F50" s="9">
        <f>Table421114[[#This Row],[Cała rata]]-Table421114[[#This Row],[Odsetki normalne]]</f>
        <v>1006.3877940482361</v>
      </c>
      <c r="G50" s="20">
        <f t="shared" si="2"/>
        <v>1538.326793151833</v>
      </c>
      <c r="H50" s="9"/>
      <c r="I50" s="9">
        <f>IF(I49-F50&gt;0.001,I49-F50-Table421114[[#This Row],[Ile nadpłacamy przy tej racie?]],0)</f>
        <v>115476.60471038906</v>
      </c>
      <c r="K50" s="9">
        <f>IF(Table421114[[#This Row],[Rok]]&lt;9,Table421114[[#This Row],[Odsetki normalne]]*50%,Table421114[[#This Row],[Odsetki normalne]])</f>
        <v>265.96949955179849</v>
      </c>
    </row>
    <row r="51" spans="2:11" x14ac:dyDescent="0.25">
      <c r="B51" s="6">
        <f t="shared" si="1"/>
        <v>3</v>
      </c>
      <c r="C51" s="7">
        <f t="shared" si="3"/>
        <v>35</v>
      </c>
      <c r="D51" s="8">
        <v>5.4800000000000001E-2</v>
      </c>
      <c r="E51" s="9">
        <f>I50*Table421114[[#This Row],[Oprocentowanie]]/12</f>
        <v>527.34316151077667</v>
      </c>
      <c r="F51" s="9">
        <f>Table421114[[#This Row],[Cała rata]]-Table421114[[#This Row],[Odsetki normalne]]</f>
        <v>1010.9836316410564</v>
      </c>
      <c r="G51" s="20">
        <f t="shared" si="2"/>
        <v>1538.326793151833</v>
      </c>
      <c r="H51" s="9"/>
      <c r="I51" s="9">
        <f>IF(I50-F51&gt;0.001,I50-F51-Table421114[[#This Row],[Ile nadpłacamy przy tej racie?]],0)</f>
        <v>114465.62107874801</v>
      </c>
      <c r="K51" s="9">
        <f>IF(Table421114[[#This Row],[Rok]]&lt;9,Table421114[[#This Row],[Odsetki normalne]]*50%,Table421114[[#This Row],[Odsetki normalne]])</f>
        <v>263.67158075538833</v>
      </c>
    </row>
    <row r="52" spans="2:11" x14ac:dyDescent="0.25">
      <c r="B52" s="6">
        <f t="shared" si="1"/>
        <v>3</v>
      </c>
      <c r="C52" s="7">
        <f t="shared" si="3"/>
        <v>36</v>
      </c>
      <c r="D52" s="8">
        <v>5.4800000000000001E-2</v>
      </c>
      <c r="E52" s="9">
        <f>I51*Table421114[[#This Row],[Oprocentowanie]]/12</f>
        <v>522.72633625961589</v>
      </c>
      <c r="F52" s="9">
        <f>Table421114[[#This Row],[Cała rata]]-Table421114[[#This Row],[Odsetki normalne]]</f>
        <v>1015.6004568922172</v>
      </c>
      <c r="G52" s="20">
        <f t="shared" si="2"/>
        <v>1538.326793151833</v>
      </c>
      <c r="H52" s="9"/>
      <c r="I52" s="9">
        <f>IF(I51-F52&gt;0.001,I51-F52-Table421114[[#This Row],[Ile nadpłacamy przy tej racie?]],0)</f>
        <v>113450.02062185579</v>
      </c>
      <c r="K52" s="9">
        <f>IF(Table421114[[#This Row],[Rok]]&lt;9,Table421114[[#This Row],[Odsetki normalne]]*50%,Table421114[[#This Row],[Odsetki normalne]])</f>
        <v>261.36316812980795</v>
      </c>
    </row>
    <row r="53" spans="2:11" x14ac:dyDescent="0.25">
      <c r="B53" s="1">
        <f t="shared" si="1"/>
        <v>4</v>
      </c>
      <c r="C53" s="4">
        <f t="shared" si="3"/>
        <v>37</v>
      </c>
      <c r="D53" s="5">
        <v>5.4800000000000001E-2</v>
      </c>
      <c r="E53" s="2">
        <f>I52*Table421114[[#This Row],[Oprocentowanie]]/12</f>
        <v>518.08842750647477</v>
      </c>
      <c r="F53" s="2">
        <f>Table421114[[#This Row],[Cała rata]]-Table421114[[#This Row],[Odsetki normalne]]</f>
        <v>1020.2383656453583</v>
      </c>
      <c r="G53" s="20">
        <f t="shared" si="2"/>
        <v>1538.326793151833</v>
      </c>
      <c r="H53" s="11"/>
      <c r="I53" s="11">
        <f>IF(I52-F53&gt;0.001,I52-F53-Table421114[[#This Row],[Ile nadpłacamy przy tej racie?]],0)</f>
        <v>112429.78225621043</v>
      </c>
      <c r="K53" s="2">
        <f>IF(Table421114[[#This Row],[Rok]]&lt;9,Table421114[[#This Row],[Odsetki normalne]]*50%,Table421114[[#This Row],[Odsetki normalne]])</f>
        <v>259.04421375323739</v>
      </c>
    </row>
    <row r="54" spans="2:11" x14ac:dyDescent="0.25">
      <c r="B54" s="1">
        <f t="shared" si="1"/>
        <v>4</v>
      </c>
      <c r="C54" s="4">
        <f t="shared" si="3"/>
        <v>38</v>
      </c>
      <c r="D54" s="5">
        <v>5.4800000000000001E-2</v>
      </c>
      <c r="E54" s="2">
        <f>I53*Table421114[[#This Row],[Oprocentowanie]]/12</f>
        <v>513.42933897002763</v>
      </c>
      <c r="F54" s="2">
        <f>Table421114[[#This Row],[Cała rata]]-Table421114[[#This Row],[Odsetki normalne]]</f>
        <v>1024.8974541818054</v>
      </c>
      <c r="G54" s="20">
        <f t="shared" si="2"/>
        <v>1538.326793151833</v>
      </c>
      <c r="H54" s="11"/>
      <c r="I54" s="11">
        <f>IF(I53-F54&gt;0.001,I53-F54-Table421114[[#This Row],[Ile nadpłacamy przy tej racie?]],0)</f>
        <v>111404.88480202862</v>
      </c>
      <c r="K54" s="2">
        <f>IF(Table421114[[#This Row],[Rok]]&lt;9,Table421114[[#This Row],[Odsetki normalne]]*50%,Table421114[[#This Row],[Odsetki normalne]])</f>
        <v>256.71466948501381</v>
      </c>
    </row>
    <row r="55" spans="2:11" x14ac:dyDescent="0.25">
      <c r="B55" s="1">
        <f t="shared" si="1"/>
        <v>4</v>
      </c>
      <c r="C55" s="4">
        <f t="shared" si="3"/>
        <v>39</v>
      </c>
      <c r="D55" s="5">
        <v>5.4800000000000001E-2</v>
      </c>
      <c r="E55" s="2">
        <f>I54*Table421114[[#This Row],[Oprocentowanie]]/12</f>
        <v>508.74897392926408</v>
      </c>
      <c r="F55" s="2">
        <f>Table421114[[#This Row],[Cała rata]]-Table421114[[#This Row],[Odsetki normalne]]</f>
        <v>1029.5778192225689</v>
      </c>
      <c r="G55" s="20">
        <f t="shared" si="2"/>
        <v>1538.326793151833</v>
      </c>
      <c r="H55" s="11"/>
      <c r="I55" s="11">
        <f>IF(I54-F55&gt;0.001,I54-F55-Table421114[[#This Row],[Ile nadpłacamy przy tej racie?]],0)</f>
        <v>110375.30698280605</v>
      </c>
      <c r="K55" s="2">
        <f>IF(Table421114[[#This Row],[Rok]]&lt;9,Table421114[[#This Row],[Odsetki normalne]]*50%,Table421114[[#This Row],[Odsetki normalne]])</f>
        <v>254.37448696463204</v>
      </c>
    </row>
    <row r="56" spans="2:11" x14ac:dyDescent="0.25">
      <c r="B56" s="1">
        <f t="shared" si="1"/>
        <v>4</v>
      </c>
      <c r="C56" s="4">
        <f t="shared" si="3"/>
        <v>40</v>
      </c>
      <c r="D56" s="5">
        <v>5.4800000000000001E-2</v>
      </c>
      <c r="E56" s="2">
        <f>I55*Table421114[[#This Row],[Oprocentowanie]]/12</f>
        <v>504.047235221481</v>
      </c>
      <c r="F56" s="2">
        <f>Table421114[[#This Row],[Cała rata]]-Table421114[[#This Row],[Odsetki normalne]]</f>
        <v>1034.279557930352</v>
      </c>
      <c r="G56" s="20">
        <f t="shared" si="2"/>
        <v>1538.326793151833</v>
      </c>
      <c r="H56" s="11"/>
      <c r="I56" s="11">
        <f>IF(I55-F56&gt;0.001,I55-F56-Table421114[[#This Row],[Ile nadpłacamy przy tej racie?]],0)</f>
        <v>109341.02742487571</v>
      </c>
      <c r="K56" s="2">
        <f>IF(Table421114[[#This Row],[Rok]]&lt;9,Table421114[[#This Row],[Odsetki normalne]]*50%,Table421114[[#This Row],[Odsetki normalne]])</f>
        <v>252.0236176107405</v>
      </c>
    </row>
    <row r="57" spans="2:11" x14ac:dyDescent="0.25">
      <c r="B57" s="1">
        <f t="shared" si="1"/>
        <v>4</v>
      </c>
      <c r="C57" s="4">
        <f t="shared" si="3"/>
        <v>41</v>
      </c>
      <c r="D57" s="5">
        <v>5.4800000000000001E-2</v>
      </c>
      <c r="E57" s="2">
        <f>I56*Table421114[[#This Row],[Oprocentowanie]]/12</f>
        <v>499.32402524026571</v>
      </c>
      <c r="F57" s="2">
        <f>Table421114[[#This Row],[Cała rata]]-Table421114[[#This Row],[Odsetki normalne]]</f>
        <v>1039.0027679115674</v>
      </c>
      <c r="G57" s="20">
        <f t="shared" si="2"/>
        <v>1538.326793151833</v>
      </c>
      <c r="H57" s="11"/>
      <c r="I57" s="11">
        <f>IF(I56-F57&gt;0.001,I56-F57-Table421114[[#This Row],[Ile nadpłacamy przy tej racie?]],0)</f>
        <v>108302.02465696413</v>
      </c>
      <c r="K57" s="2">
        <f>IF(Table421114[[#This Row],[Rok]]&lt;9,Table421114[[#This Row],[Odsetki normalne]]*50%,Table421114[[#This Row],[Odsetki normalne]])</f>
        <v>249.66201262013286</v>
      </c>
    </row>
    <row r="58" spans="2:11" x14ac:dyDescent="0.25">
      <c r="B58" s="1">
        <f t="shared" si="1"/>
        <v>4</v>
      </c>
      <c r="C58" s="4">
        <f t="shared" si="3"/>
        <v>42</v>
      </c>
      <c r="D58" s="5">
        <v>5.4800000000000001E-2</v>
      </c>
      <c r="E58" s="2">
        <f>I57*Table421114[[#This Row],[Oprocentowanie]]/12</f>
        <v>494.57924593346956</v>
      </c>
      <c r="F58" s="2">
        <f>Table421114[[#This Row],[Cała rata]]-Table421114[[#This Row],[Odsetki normalne]]</f>
        <v>1043.7475472183635</v>
      </c>
      <c r="G58" s="20">
        <f t="shared" si="2"/>
        <v>1538.326793151833</v>
      </c>
      <c r="H58" s="11"/>
      <c r="I58" s="11">
        <f>IF(I57-F58&gt;0.001,I57-F58-Table421114[[#This Row],[Ile nadpłacamy przy tej racie?]],0)</f>
        <v>107258.27710974577</v>
      </c>
      <c r="K58" s="2">
        <f>IF(Table421114[[#This Row],[Rok]]&lt;9,Table421114[[#This Row],[Odsetki normalne]]*50%,Table421114[[#This Row],[Odsetki normalne]])</f>
        <v>247.28962296673478</v>
      </c>
    </row>
    <row r="59" spans="2:11" x14ac:dyDescent="0.25">
      <c r="B59" s="1">
        <f t="shared" si="1"/>
        <v>4</v>
      </c>
      <c r="C59" s="4">
        <f t="shared" si="3"/>
        <v>43</v>
      </c>
      <c r="D59" s="5">
        <v>5.4800000000000001E-2</v>
      </c>
      <c r="E59" s="2">
        <f>I58*Table421114[[#This Row],[Oprocentowanie]]/12</f>
        <v>489.81279880117239</v>
      </c>
      <c r="F59" s="2">
        <f>Table421114[[#This Row],[Cała rata]]-Table421114[[#This Row],[Odsetki normalne]]</f>
        <v>1048.5139943506606</v>
      </c>
      <c r="G59" s="20">
        <f t="shared" si="2"/>
        <v>1538.326793151833</v>
      </c>
      <c r="H59" s="11"/>
      <c r="I59" s="11">
        <f>IF(I58-F59&gt;0.001,I58-F59-Table421114[[#This Row],[Ile nadpłacamy przy tej racie?]],0)</f>
        <v>106209.76311539511</v>
      </c>
      <c r="K59" s="2">
        <f>IF(Table421114[[#This Row],[Rok]]&lt;9,Table421114[[#This Row],[Odsetki normalne]]*50%,Table421114[[#This Row],[Odsetki normalne]])</f>
        <v>244.9063994005862</v>
      </c>
    </row>
    <row r="60" spans="2:11" x14ac:dyDescent="0.25">
      <c r="B60" s="1">
        <f t="shared" si="1"/>
        <v>4</v>
      </c>
      <c r="C60" s="4">
        <f t="shared" si="3"/>
        <v>44</v>
      </c>
      <c r="D60" s="5">
        <v>5.4800000000000001E-2</v>
      </c>
      <c r="E60" s="2">
        <f>I59*Table421114[[#This Row],[Oprocentowanie]]/12</f>
        <v>485.02458489363767</v>
      </c>
      <c r="F60" s="2">
        <f>Table421114[[#This Row],[Cała rata]]-Table421114[[#This Row],[Odsetki normalne]]</f>
        <v>1053.3022082581954</v>
      </c>
      <c r="G60" s="20">
        <f t="shared" si="2"/>
        <v>1538.326793151833</v>
      </c>
      <c r="H60" s="11"/>
      <c r="I60" s="11">
        <f>IF(I59-F60&gt;0.001,I59-F60-Table421114[[#This Row],[Ile nadpłacamy przy tej racie?]],0)</f>
        <v>105156.46090713692</v>
      </c>
      <c r="K60" s="2">
        <f>IF(Table421114[[#This Row],[Rok]]&lt;9,Table421114[[#This Row],[Odsetki normalne]]*50%,Table421114[[#This Row],[Odsetki normalne]])</f>
        <v>242.51229244681883</v>
      </c>
    </row>
    <row r="61" spans="2:11" x14ac:dyDescent="0.25">
      <c r="B61" s="1">
        <f t="shared" si="1"/>
        <v>4</v>
      </c>
      <c r="C61" s="4">
        <f t="shared" si="3"/>
        <v>45</v>
      </c>
      <c r="D61" s="5">
        <v>5.4800000000000001E-2</v>
      </c>
      <c r="E61" s="2">
        <f>I60*Table421114[[#This Row],[Oprocentowanie]]/12</f>
        <v>480.21450480925864</v>
      </c>
      <c r="F61" s="2">
        <f>Table421114[[#This Row],[Cała rata]]-Table421114[[#This Row],[Odsetki normalne]]</f>
        <v>1058.1122883425744</v>
      </c>
      <c r="G61" s="20">
        <f t="shared" si="2"/>
        <v>1538.326793151833</v>
      </c>
      <c r="H61" s="11"/>
      <c r="I61" s="11">
        <f>IF(I60-F61&gt;0.001,I60-F61-Table421114[[#This Row],[Ile nadpłacamy przy tej racie?]],0)</f>
        <v>104098.34861879435</v>
      </c>
      <c r="K61" s="2">
        <f>IF(Table421114[[#This Row],[Rok]]&lt;9,Table421114[[#This Row],[Odsetki normalne]]*50%,Table421114[[#This Row],[Odsetki normalne]])</f>
        <v>240.10725240462932</v>
      </c>
    </row>
    <row r="62" spans="2:11" x14ac:dyDescent="0.25">
      <c r="B62" s="1">
        <f t="shared" si="1"/>
        <v>4</v>
      </c>
      <c r="C62" s="4">
        <f t="shared" si="3"/>
        <v>46</v>
      </c>
      <c r="D62" s="5">
        <v>5.4800000000000001E-2</v>
      </c>
      <c r="E62" s="2">
        <f>I61*Table421114[[#This Row],[Oprocentowanie]]/12</f>
        <v>475.38245869249425</v>
      </c>
      <c r="F62" s="2">
        <f>Table421114[[#This Row],[Cała rata]]-Table421114[[#This Row],[Odsetki normalne]]</f>
        <v>1062.9443344593387</v>
      </c>
      <c r="G62" s="20">
        <f t="shared" si="2"/>
        <v>1538.326793151833</v>
      </c>
      <c r="H62" s="11"/>
      <c r="I62" s="11">
        <f>IF(I61-F62&gt;0.001,I61-F62-Table421114[[#This Row],[Ile nadpłacamy przy tej racie?]],0)</f>
        <v>103035.404284335</v>
      </c>
      <c r="K62" s="2">
        <f>IF(Table421114[[#This Row],[Rok]]&lt;9,Table421114[[#This Row],[Odsetki normalne]]*50%,Table421114[[#This Row],[Odsetki normalne]])</f>
        <v>237.69122934624713</v>
      </c>
    </row>
    <row r="63" spans="2:11" x14ac:dyDescent="0.25">
      <c r="B63" s="1">
        <f t="shared" si="1"/>
        <v>4</v>
      </c>
      <c r="C63" s="4">
        <f t="shared" si="3"/>
        <v>47</v>
      </c>
      <c r="D63" s="5">
        <v>5.4800000000000001E-2</v>
      </c>
      <c r="E63" s="2">
        <f>I62*Table421114[[#This Row],[Oprocentowanie]]/12</f>
        <v>470.52834623179655</v>
      </c>
      <c r="F63" s="2">
        <f>Table421114[[#This Row],[Cała rata]]-Table421114[[#This Row],[Odsetki normalne]]</f>
        <v>1067.7984469200364</v>
      </c>
      <c r="G63" s="20">
        <f t="shared" si="2"/>
        <v>1538.326793151833</v>
      </c>
      <c r="H63" s="11"/>
      <c r="I63" s="11">
        <f>IF(I62-F63&gt;0.001,I62-F63-Table421114[[#This Row],[Ile nadpłacamy przy tej racie?]],0)</f>
        <v>101967.60583741497</v>
      </c>
      <c r="K63" s="2">
        <f>IF(Table421114[[#This Row],[Rok]]&lt;9,Table421114[[#This Row],[Odsetki normalne]]*50%,Table421114[[#This Row],[Odsetki normalne]])</f>
        <v>235.26417311589827</v>
      </c>
    </row>
    <row r="64" spans="2:11" x14ac:dyDescent="0.25">
      <c r="B64" s="1">
        <f t="shared" si="1"/>
        <v>4</v>
      </c>
      <c r="C64" s="4">
        <f t="shared" si="3"/>
        <v>48</v>
      </c>
      <c r="D64" s="5">
        <v>5.4800000000000001E-2</v>
      </c>
      <c r="E64" s="2">
        <f>I63*Table421114[[#This Row],[Oprocentowanie]]/12</f>
        <v>465.65206665752839</v>
      </c>
      <c r="F64" s="2">
        <f>Table421114[[#This Row],[Cała rata]]-Table421114[[#This Row],[Odsetki normalne]]</f>
        <v>1072.6747264943047</v>
      </c>
      <c r="G64" s="20">
        <f t="shared" si="2"/>
        <v>1538.326793151833</v>
      </c>
      <c r="H64" s="11"/>
      <c r="I64" s="11">
        <f>IF(I63-F64&gt;0.001,I63-F64-Table421114[[#This Row],[Ile nadpłacamy przy tej racie?]],0)</f>
        <v>100894.93111092066</v>
      </c>
      <c r="K64" s="2">
        <f>IF(Table421114[[#This Row],[Rok]]&lt;9,Table421114[[#This Row],[Odsetki normalne]]*50%,Table421114[[#This Row],[Odsetki normalne]])</f>
        <v>232.8260333287642</v>
      </c>
    </row>
    <row r="65" spans="2:11" x14ac:dyDescent="0.25">
      <c r="B65" s="6">
        <f t="shared" si="1"/>
        <v>5</v>
      </c>
      <c r="C65" s="7">
        <f t="shared" si="3"/>
        <v>49</v>
      </c>
      <c r="D65" s="8">
        <v>5.4800000000000001E-2</v>
      </c>
      <c r="E65" s="9">
        <f>I64*Table421114[[#This Row],[Oprocentowanie]]/12</f>
        <v>460.75351873987103</v>
      </c>
      <c r="F65" s="9">
        <f>Table421114[[#This Row],[Cała rata]]-Table421114[[#This Row],[Odsetki normalne]]</f>
        <v>1077.5732744119621</v>
      </c>
      <c r="G65" s="20">
        <f t="shared" si="2"/>
        <v>1538.326793151833</v>
      </c>
      <c r="H65" s="9"/>
      <c r="I65" s="9">
        <f>IF(I64-F65&gt;0.001,I64-F65-Table421114[[#This Row],[Ile nadpłacamy przy tej racie?]],0)</f>
        <v>99817.357836508701</v>
      </c>
      <c r="K65" s="9">
        <f>IF(Table421114[[#This Row],[Rok]]&lt;9,Table421114[[#This Row],[Odsetki normalne]]*50%,Table421114[[#This Row],[Odsetki normalne]])</f>
        <v>230.37675936993551</v>
      </c>
    </row>
    <row r="66" spans="2:11" x14ac:dyDescent="0.25">
      <c r="B66" s="6">
        <f t="shared" si="1"/>
        <v>5</v>
      </c>
      <c r="C66" s="7">
        <f t="shared" si="3"/>
        <v>50</v>
      </c>
      <c r="D66" s="8">
        <v>5.4800000000000001E-2</v>
      </c>
      <c r="E66" s="9">
        <f>I65*Table421114[[#This Row],[Oprocentowanie]]/12</f>
        <v>455.83260078672311</v>
      </c>
      <c r="F66" s="9">
        <f>Table421114[[#This Row],[Cała rata]]-Table421114[[#This Row],[Odsetki normalne]]</f>
        <v>1082.4941923651099</v>
      </c>
      <c r="G66" s="20">
        <f t="shared" si="2"/>
        <v>1538.326793151833</v>
      </c>
      <c r="H66" s="9"/>
      <c r="I66" s="9">
        <f>IF(I65-F66&gt;0.001,I65-F66-Table421114[[#This Row],[Ile nadpłacamy przy tej racie?]],0)</f>
        <v>98734.863644143596</v>
      </c>
      <c r="K66" s="9">
        <f>IF(Table421114[[#This Row],[Rok]]&lt;9,Table421114[[#This Row],[Odsetki normalne]]*50%,Table421114[[#This Row],[Odsetki normalne]])</f>
        <v>227.91630039336155</v>
      </c>
    </row>
    <row r="67" spans="2:11" x14ac:dyDescent="0.25">
      <c r="B67" s="6">
        <f t="shared" si="1"/>
        <v>5</v>
      </c>
      <c r="C67" s="7">
        <f t="shared" si="3"/>
        <v>51</v>
      </c>
      <c r="D67" s="8">
        <v>5.4800000000000001E-2</v>
      </c>
      <c r="E67" s="9">
        <f>I66*Table421114[[#This Row],[Oprocentowanie]]/12</f>
        <v>450.88921064158905</v>
      </c>
      <c r="F67" s="9">
        <f>Table421114[[#This Row],[Cała rata]]-Table421114[[#This Row],[Odsetki normalne]]</f>
        <v>1087.4375825102441</v>
      </c>
      <c r="G67" s="20">
        <f t="shared" si="2"/>
        <v>1538.326793151833</v>
      </c>
      <c r="H67" s="9"/>
      <c r="I67" s="9">
        <f>IF(I66-F67&gt;0.001,I66-F67-Table421114[[#This Row],[Ile nadpłacamy przy tej racie?]],0)</f>
        <v>97647.426061633349</v>
      </c>
      <c r="K67" s="9">
        <f>IF(Table421114[[#This Row],[Rok]]&lt;9,Table421114[[#This Row],[Odsetki normalne]]*50%,Table421114[[#This Row],[Odsetki normalne]])</f>
        <v>225.44460532079452</v>
      </c>
    </row>
    <row r="68" spans="2:11" x14ac:dyDescent="0.25">
      <c r="B68" s="6">
        <f t="shared" si="1"/>
        <v>5</v>
      </c>
      <c r="C68" s="7">
        <f t="shared" si="3"/>
        <v>52</v>
      </c>
      <c r="D68" s="8">
        <v>5.4800000000000001E-2</v>
      </c>
      <c r="E68" s="9">
        <f>I67*Table421114[[#This Row],[Oprocentowanie]]/12</f>
        <v>445.92324568145892</v>
      </c>
      <c r="F68" s="9">
        <f>Table421114[[#This Row],[Cała rata]]-Table421114[[#This Row],[Odsetki normalne]]</f>
        <v>1092.4035474703742</v>
      </c>
      <c r="G68" s="20">
        <f t="shared" si="2"/>
        <v>1538.326793151833</v>
      </c>
      <c r="H68" s="9"/>
      <c r="I68" s="9">
        <f>IF(I67-F68&gt;0.001,I67-F68-Table421114[[#This Row],[Ile nadpłacamy przy tej racie?]],0)</f>
        <v>96555.022514162978</v>
      </c>
      <c r="K68" s="9">
        <f>IF(Table421114[[#This Row],[Rok]]&lt;9,Table421114[[#This Row],[Odsetki normalne]]*50%,Table421114[[#This Row],[Odsetki normalne]])</f>
        <v>222.96162284072946</v>
      </c>
    </row>
    <row r="69" spans="2:11" x14ac:dyDescent="0.25">
      <c r="B69" s="6">
        <f t="shared" si="1"/>
        <v>5</v>
      </c>
      <c r="C69" s="7">
        <f t="shared" si="3"/>
        <v>53</v>
      </c>
      <c r="D69" s="8">
        <v>5.4800000000000001E-2</v>
      </c>
      <c r="E69" s="9">
        <f>I68*Table421114[[#This Row],[Oprocentowanie]]/12</f>
        <v>440.93460281467765</v>
      </c>
      <c r="F69" s="9">
        <f>Table421114[[#This Row],[Cała rata]]-Table421114[[#This Row],[Odsetki normalne]]</f>
        <v>1097.3921903371554</v>
      </c>
      <c r="G69" s="20">
        <f t="shared" si="2"/>
        <v>1538.326793151833</v>
      </c>
      <c r="H69" s="9"/>
      <c r="I69" s="9">
        <f>IF(I68-F69&gt;0.001,I68-F69-Table421114[[#This Row],[Ile nadpłacamy przy tej racie?]],0)</f>
        <v>95457.630323825826</v>
      </c>
      <c r="K69" s="9">
        <f>IF(Table421114[[#This Row],[Rok]]&lt;9,Table421114[[#This Row],[Odsetki normalne]]*50%,Table421114[[#This Row],[Odsetki normalne]])</f>
        <v>220.46730140733882</v>
      </c>
    </row>
    <row r="70" spans="2:11" x14ac:dyDescent="0.25">
      <c r="B70" s="6">
        <f t="shared" si="1"/>
        <v>5</v>
      </c>
      <c r="C70" s="7">
        <f t="shared" si="3"/>
        <v>54</v>
      </c>
      <c r="D70" s="8">
        <v>5.4800000000000001E-2</v>
      </c>
      <c r="E70" s="9">
        <f>I69*Table421114[[#This Row],[Oprocentowanie]]/12</f>
        <v>435.92317847880463</v>
      </c>
      <c r="F70" s="9">
        <f>Table421114[[#This Row],[Cała rata]]-Table421114[[#This Row],[Odsetki normalne]]</f>
        <v>1102.4036146730284</v>
      </c>
      <c r="G70" s="20">
        <f t="shared" si="2"/>
        <v>1538.326793151833</v>
      </c>
      <c r="H70" s="9"/>
      <c r="I70" s="9">
        <f>IF(I69-F70&gt;0.001,I69-F70-Table421114[[#This Row],[Ile nadpłacamy przy tej racie?]],0)</f>
        <v>94355.226709152805</v>
      </c>
      <c r="K70" s="9">
        <f>IF(Table421114[[#This Row],[Rok]]&lt;9,Table421114[[#This Row],[Odsetki normalne]]*50%,Table421114[[#This Row],[Odsetki normalne]])</f>
        <v>217.96158923940231</v>
      </c>
    </row>
    <row r="71" spans="2:11" x14ac:dyDescent="0.25">
      <c r="B71" s="6">
        <f t="shared" si="1"/>
        <v>5</v>
      </c>
      <c r="C71" s="7">
        <f t="shared" si="3"/>
        <v>55</v>
      </c>
      <c r="D71" s="8">
        <v>5.4800000000000001E-2</v>
      </c>
      <c r="E71" s="9">
        <f>I70*Table421114[[#This Row],[Oprocentowanie]]/12</f>
        <v>430.88886863846443</v>
      </c>
      <c r="F71" s="9">
        <f>Table421114[[#This Row],[Cała rata]]-Table421114[[#This Row],[Odsetki normalne]]</f>
        <v>1107.4379245133687</v>
      </c>
      <c r="G71" s="20">
        <f t="shared" si="2"/>
        <v>1538.326793151833</v>
      </c>
      <c r="H71" s="9"/>
      <c r="I71" s="9">
        <f>IF(I70-F71&gt;0.001,I70-F71-Table421114[[#This Row],[Ile nadpłacamy przy tej racie?]],0)</f>
        <v>93247.78878463943</v>
      </c>
      <c r="K71" s="9">
        <f>IF(Table421114[[#This Row],[Rok]]&lt;9,Table421114[[#This Row],[Odsetki normalne]]*50%,Table421114[[#This Row],[Odsetki normalne]])</f>
        <v>215.44443431923222</v>
      </c>
    </row>
    <row r="72" spans="2:11" x14ac:dyDescent="0.25">
      <c r="B72" s="6">
        <f t="shared" si="1"/>
        <v>5</v>
      </c>
      <c r="C72" s="7">
        <f t="shared" si="3"/>
        <v>56</v>
      </c>
      <c r="D72" s="8">
        <v>5.4800000000000001E-2</v>
      </c>
      <c r="E72" s="9">
        <f>I71*Table421114[[#This Row],[Oprocentowanie]]/12</f>
        <v>425.8315687831867</v>
      </c>
      <c r="F72" s="9">
        <f>Table421114[[#This Row],[Cała rata]]-Table421114[[#This Row],[Odsetki normalne]]</f>
        <v>1112.4952243686464</v>
      </c>
      <c r="G72" s="20">
        <f t="shared" si="2"/>
        <v>1538.326793151833</v>
      </c>
      <c r="H72" s="9"/>
      <c r="I72" s="9">
        <f>IF(I71-F72&gt;0.001,I71-F72-Table421114[[#This Row],[Ile nadpłacamy przy tej racie?]],0)</f>
        <v>92135.293560270788</v>
      </c>
      <c r="K72" s="9">
        <f>IF(Table421114[[#This Row],[Rok]]&lt;9,Table421114[[#This Row],[Odsetki normalne]]*50%,Table421114[[#This Row],[Odsetki normalne]])</f>
        <v>212.91578439159335</v>
      </c>
    </row>
    <row r="73" spans="2:11" x14ac:dyDescent="0.25">
      <c r="B73" s="6">
        <f t="shared" si="1"/>
        <v>5</v>
      </c>
      <c r="C73" s="7">
        <f t="shared" si="3"/>
        <v>57</v>
      </c>
      <c r="D73" s="8">
        <v>5.4800000000000001E-2</v>
      </c>
      <c r="E73" s="9">
        <f>I72*Table421114[[#This Row],[Oprocentowanie]]/12</f>
        <v>420.75117392523657</v>
      </c>
      <c r="F73" s="9">
        <f>Table421114[[#This Row],[Cała rata]]-Table421114[[#This Row],[Odsetki normalne]]</f>
        <v>1117.5756192265965</v>
      </c>
      <c r="G73" s="20">
        <f t="shared" si="2"/>
        <v>1538.326793151833</v>
      </c>
      <c r="H73" s="9"/>
      <c r="I73" s="9">
        <f>IF(I72-F73&gt;0.001,I72-F73-Table421114[[#This Row],[Ile nadpłacamy przy tej racie?]],0)</f>
        <v>91017.71794104419</v>
      </c>
      <c r="K73" s="9">
        <f>IF(Table421114[[#This Row],[Rok]]&lt;9,Table421114[[#This Row],[Odsetki normalne]]*50%,Table421114[[#This Row],[Odsetki normalne]])</f>
        <v>210.37558696261829</v>
      </c>
    </row>
    <row r="74" spans="2:11" x14ac:dyDescent="0.25">
      <c r="B74" s="6">
        <f t="shared" si="1"/>
        <v>5</v>
      </c>
      <c r="C74" s="7">
        <f t="shared" si="3"/>
        <v>58</v>
      </c>
      <c r="D74" s="8">
        <v>5.4800000000000001E-2</v>
      </c>
      <c r="E74" s="9">
        <f>I73*Table421114[[#This Row],[Oprocentowanie]]/12</f>
        <v>415.64757859743514</v>
      </c>
      <c r="F74" s="9">
        <f>Table421114[[#This Row],[Cała rata]]-Table421114[[#This Row],[Odsetki normalne]]</f>
        <v>1122.679214554398</v>
      </c>
      <c r="G74" s="20">
        <f t="shared" si="2"/>
        <v>1538.326793151833</v>
      </c>
      <c r="H74" s="9"/>
      <c r="I74" s="9">
        <f>IF(I73-F74&gt;0.001,I73-F74-Table421114[[#This Row],[Ile nadpłacamy przy tej racie?]],0)</f>
        <v>89895.038726489787</v>
      </c>
      <c r="K74" s="9">
        <f>IF(Table421114[[#This Row],[Rok]]&lt;9,Table421114[[#This Row],[Odsetki normalne]]*50%,Table421114[[#This Row],[Odsetki normalne]])</f>
        <v>207.82378929871757</v>
      </c>
    </row>
    <row r="75" spans="2:11" x14ac:dyDescent="0.25">
      <c r="B75" s="6">
        <f t="shared" si="1"/>
        <v>5</v>
      </c>
      <c r="C75" s="7">
        <f t="shared" si="3"/>
        <v>59</v>
      </c>
      <c r="D75" s="8">
        <v>5.4800000000000001E-2</v>
      </c>
      <c r="E75" s="9">
        <f>I74*Table421114[[#This Row],[Oprocentowanie]]/12</f>
        <v>410.52067685097001</v>
      </c>
      <c r="F75" s="9">
        <f>Table421114[[#This Row],[Cała rata]]-Table421114[[#This Row],[Odsetki normalne]]</f>
        <v>1127.8061163008631</v>
      </c>
      <c r="G75" s="20">
        <f t="shared" si="2"/>
        <v>1538.326793151833</v>
      </c>
      <c r="H75" s="9"/>
      <c r="I75" s="9">
        <f>IF(I74-F75&gt;0.001,I74-F75-Table421114[[#This Row],[Ile nadpłacamy przy tej racie?]],0)</f>
        <v>88767.232610188919</v>
      </c>
      <c r="K75" s="9">
        <f>IF(Table421114[[#This Row],[Rok]]&lt;9,Table421114[[#This Row],[Odsetki normalne]]*50%,Table421114[[#This Row],[Odsetki normalne]])</f>
        <v>205.260338425485</v>
      </c>
    </row>
    <row r="76" spans="2:11" x14ac:dyDescent="0.25">
      <c r="B76" s="6">
        <f t="shared" si="1"/>
        <v>5</v>
      </c>
      <c r="C76" s="7">
        <f t="shared" si="3"/>
        <v>60</v>
      </c>
      <c r="D76" s="8">
        <v>5.4800000000000001E-2</v>
      </c>
      <c r="E76" s="9">
        <f>I75*Table421114[[#This Row],[Oprocentowanie]]/12</f>
        <v>405.37036225319611</v>
      </c>
      <c r="F76" s="9">
        <f>Table421114[[#This Row],[Cała rata]]-Table421114[[#This Row],[Odsetki normalne]]</f>
        <v>1132.9564308986369</v>
      </c>
      <c r="G76" s="20">
        <f t="shared" si="2"/>
        <v>1538.326793151833</v>
      </c>
      <c r="H76" s="9"/>
      <c r="I76" s="9">
        <f>IF(I75-F76&gt;0.001,I75-F76-Table421114[[#This Row],[Ile nadpłacamy przy tej racie?]],0)</f>
        <v>87634.276179290289</v>
      </c>
      <c r="K76" s="9">
        <f>IF(Table421114[[#This Row],[Rok]]&lt;9,Table421114[[#This Row],[Odsetki normalne]]*50%,Table421114[[#This Row],[Odsetki normalne]])</f>
        <v>202.68518112659805</v>
      </c>
    </row>
    <row r="77" spans="2:11" x14ac:dyDescent="0.25">
      <c r="B77" s="1">
        <f t="shared" si="1"/>
        <v>6</v>
      </c>
      <c r="C77" s="4">
        <f t="shared" si="3"/>
        <v>61</v>
      </c>
      <c r="D77" s="5">
        <v>5.4800000000000001E-2</v>
      </c>
      <c r="E77" s="2">
        <f>I76*Table421114[[#This Row],[Oprocentowanie]]/12</f>
        <v>400.19652788542567</v>
      </c>
      <c r="F77" s="2">
        <f>Table421114[[#This Row],[Cała rata]]-Table421114[[#This Row],[Odsetki normalne]]</f>
        <v>1138.1302652664074</v>
      </c>
      <c r="G77" s="20">
        <f t="shared" si="2"/>
        <v>1538.326793151833</v>
      </c>
      <c r="H77" s="11"/>
      <c r="I77" s="11">
        <f>IF(I76-F77&gt;0.001,I76-F77-Table421114[[#This Row],[Ile nadpłacamy przy tej racie?]],0)</f>
        <v>86496.145914023888</v>
      </c>
      <c r="K77" s="2">
        <f>IF(Table421114[[#This Row],[Rok]]&lt;9,Table421114[[#This Row],[Odsetki normalne]]*50%,Table421114[[#This Row],[Odsetki normalne]])</f>
        <v>200.09826394271283</v>
      </c>
    </row>
    <row r="78" spans="2:11" x14ac:dyDescent="0.25">
      <c r="B78" s="1">
        <f t="shared" si="1"/>
        <v>6</v>
      </c>
      <c r="C78" s="4">
        <f t="shared" si="3"/>
        <v>62</v>
      </c>
      <c r="D78" s="5">
        <v>5.4800000000000001E-2</v>
      </c>
      <c r="E78" s="2">
        <f>I77*Table421114[[#This Row],[Oprocentowanie]]/12</f>
        <v>394.99906634070908</v>
      </c>
      <c r="F78" s="2">
        <f>Table421114[[#This Row],[Cała rata]]-Table421114[[#This Row],[Odsetki normalne]]</f>
        <v>1143.327726811124</v>
      </c>
      <c r="G78" s="20">
        <f t="shared" si="2"/>
        <v>1538.326793151833</v>
      </c>
      <c r="H78" s="11"/>
      <c r="I78" s="11">
        <f>IF(I77-F78&gt;0.001,I77-F78-Table421114[[#This Row],[Ile nadpłacamy przy tej racie?]],0)</f>
        <v>85352.818187212761</v>
      </c>
      <c r="K78" s="2">
        <f>IF(Table421114[[#This Row],[Rok]]&lt;9,Table421114[[#This Row],[Odsetki normalne]]*50%,Table421114[[#This Row],[Odsetki normalne]])</f>
        <v>197.49953317035454</v>
      </c>
    </row>
    <row r="79" spans="2:11" x14ac:dyDescent="0.25">
      <c r="B79" s="1">
        <f t="shared" si="1"/>
        <v>6</v>
      </c>
      <c r="C79" s="4">
        <f t="shared" si="3"/>
        <v>63</v>
      </c>
      <c r="D79" s="5">
        <v>5.4800000000000001E-2</v>
      </c>
      <c r="E79" s="2">
        <f>I78*Table421114[[#This Row],[Oprocentowanie]]/12</f>
        <v>389.77786972160493</v>
      </c>
      <c r="F79" s="2">
        <f>Table421114[[#This Row],[Cała rata]]-Table421114[[#This Row],[Odsetki normalne]]</f>
        <v>1148.5489234302281</v>
      </c>
      <c r="G79" s="20">
        <f t="shared" si="2"/>
        <v>1538.326793151833</v>
      </c>
      <c r="H79" s="11"/>
      <c r="I79" s="11">
        <f>IF(I78-F79&gt;0.001,I78-F79-Table421114[[#This Row],[Ile nadpłacamy przy tej racie?]],0)</f>
        <v>84204.269263782538</v>
      </c>
      <c r="K79" s="2">
        <f>IF(Table421114[[#This Row],[Rok]]&lt;9,Table421114[[#This Row],[Odsetki normalne]]*50%,Table421114[[#This Row],[Odsetki normalne]])</f>
        <v>194.88893486080246</v>
      </c>
    </row>
    <row r="80" spans="2:11" x14ac:dyDescent="0.25">
      <c r="B80" s="1">
        <f t="shared" si="1"/>
        <v>6</v>
      </c>
      <c r="C80" s="4">
        <f t="shared" si="3"/>
        <v>64</v>
      </c>
      <c r="D80" s="5">
        <v>5.4800000000000001E-2</v>
      </c>
      <c r="E80" s="2">
        <f>I79*Table421114[[#This Row],[Oprocentowanie]]/12</f>
        <v>384.53282963794027</v>
      </c>
      <c r="F80" s="2">
        <f>Table421114[[#This Row],[Cała rata]]-Table421114[[#This Row],[Odsetki normalne]]</f>
        <v>1153.7939635138928</v>
      </c>
      <c r="G80" s="20">
        <f t="shared" si="2"/>
        <v>1538.326793151833</v>
      </c>
      <c r="H80" s="11"/>
      <c r="I80" s="11">
        <f>IF(I79-F80&gt;0.001,I79-F80-Table421114[[#This Row],[Ile nadpłacamy przy tej racie?]],0)</f>
        <v>83050.475300268648</v>
      </c>
      <c r="K80" s="2">
        <f>IF(Table421114[[#This Row],[Rok]]&lt;9,Table421114[[#This Row],[Odsetki normalne]]*50%,Table421114[[#This Row],[Odsetki normalne]])</f>
        <v>192.26641481897013</v>
      </c>
    </row>
    <row r="81" spans="2:11" x14ac:dyDescent="0.25">
      <c r="B81" s="1">
        <f t="shared" si="1"/>
        <v>6</v>
      </c>
      <c r="C81" s="4">
        <f t="shared" si="3"/>
        <v>65</v>
      </c>
      <c r="D81" s="5">
        <v>5.4800000000000001E-2</v>
      </c>
      <c r="E81" s="2">
        <f>I80*Table421114[[#This Row],[Oprocentowanie]]/12</f>
        <v>379.26383720456016</v>
      </c>
      <c r="F81" s="2">
        <f>Table421114[[#This Row],[Cała rata]]-Table421114[[#This Row],[Odsetki normalne]]</f>
        <v>1159.0629559472729</v>
      </c>
      <c r="G81" s="20">
        <f t="shared" si="2"/>
        <v>1538.326793151833</v>
      </c>
      <c r="H81" s="11"/>
      <c r="I81" s="11">
        <f>IF(I80-F81&gt;0.001,I80-F81-Table421114[[#This Row],[Ile nadpłacamy przy tej racie?]],0)</f>
        <v>81891.412344321376</v>
      </c>
      <c r="K81" s="2">
        <f>IF(Table421114[[#This Row],[Rok]]&lt;9,Table421114[[#This Row],[Odsetki normalne]]*50%,Table421114[[#This Row],[Odsetki normalne]])</f>
        <v>189.63191860228008</v>
      </c>
    </row>
    <row r="82" spans="2:11" x14ac:dyDescent="0.25">
      <c r="B82" s="1">
        <f t="shared" ref="B82:B145" si="4">ROUNDUP(C82/12,0)</f>
        <v>6</v>
      </c>
      <c r="C82" s="4">
        <f t="shared" si="3"/>
        <v>66</v>
      </c>
      <c r="D82" s="5">
        <v>5.4800000000000001E-2</v>
      </c>
      <c r="E82" s="2">
        <f>I81*Table421114[[#This Row],[Oprocentowanie]]/12</f>
        <v>373.97078303906761</v>
      </c>
      <c r="F82" s="2">
        <f>Table421114[[#This Row],[Cała rata]]-Table421114[[#This Row],[Odsetki normalne]]</f>
        <v>1164.3560101127655</v>
      </c>
      <c r="G82" s="20">
        <f t="shared" ref="G82:G145" si="5">IF(I81&gt;0.001,-$C$8,0)</f>
        <v>1538.326793151833</v>
      </c>
      <c r="H82" s="11"/>
      <c r="I82" s="11">
        <f>IF(I81-F82&gt;0.001,I81-F82-Table421114[[#This Row],[Ile nadpłacamy przy tej racie?]],0)</f>
        <v>80727.05633420861</v>
      </c>
      <c r="K82" s="2">
        <f>IF(Table421114[[#This Row],[Rok]]&lt;9,Table421114[[#This Row],[Odsetki normalne]]*50%,Table421114[[#This Row],[Odsetki normalne]])</f>
        <v>186.98539151953381</v>
      </c>
    </row>
    <row r="83" spans="2:11" x14ac:dyDescent="0.25">
      <c r="B83" s="1">
        <f t="shared" si="4"/>
        <v>6</v>
      </c>
      <c r="C83" s="4">
        <f t="shared" ref="C83:C146" si="6">C82+1</f>
        <v>67</v>
      </c>
      <c r="D83" s="5">
        <v>5.4800000000000001E-2</v>
      </c>
      <c r="E83" s="2">
        <f>I82*Table421114[[#This Row],[Oprocentowanie]]/12</f>
        <v>368.65355725955266</v>
      </c>
      <c r="F83" s="2">
        <f>Table421114[[#This Row],[Cała rata]]-Table421114[[#This Row],[Odsetki normalne]]</f>
        <v>1169.6732358922804</v>
      </c>
      <c r="G83" s="20">
        <f t="shared" si="5"/>
        <v>1538.326793151833</v>
      </c>
      <c r="H83" s="11"/>
      <c r="I83" s="11">
        <f>IF(I82-F83&gt;0.001,I82-F83-Table421114[[#This Row],[Ile nadpłacamy przy tej racie?]],0)</f>
        <v>79557.383098316335</v>
      </c>
      <c r="K83" s="2">
        <f>IF(Table421114[[#This Row],[Rok]]&lt;9,Table421114[[#This Row],[Odsetki normalne]]*50%,Table421114[[#This Row],[Odsetki normalne]])</f>
        <v>184.32677862977633</v>
      </c>
    </row>
    <row r="84" spans="2:11" x14ac:dyDescent="0.25">
      <c r="B84" s="1">
        <f t="shared" si="4"/>
        <v>6</v>
      </c>
      <c r="C84" s="4">
        <f t="shared" si="6"/>
        <v>68</v>
      </c>
      <c r="D84" s="5">
        <v>5.4800000000000001E-2</v>
      </c>
      <c r="E84" s="2">
        <f>I83*Table421114[[#This Row],[Oprocentowanie]]/12</f>
        <v>363.31204948231129</v>
      </c>
      <c r="F84" s="2">
        <f>Table421114[[#This Row],[Cała rata]]-Table421114[[#This Row],[Odsetki normalne]]</f>
        <v>1175.0147436695217</v>
      </c>
      <c r="G84" s="20">
        <f t="shared" si="5"/>
        <v>1538.326793151833</v>
      </c>
      <c r="H84" s="11"/>
      <c r="I84" s="11">
        <f>IF(I83-F84&gt;0.001,I83-F84-Table421114[[#This Row],[Ile nadpłacamy przy tej racie?]],0)</f>
        <v>78382.368354646809</v>
      </c>
      <c r="K84" s="2">
        <f>IF(Table421114[[#This Row],[Rok]]&lt;9,Table421114[[#This Row],[Odsetki normalne]]*50%,Table421114[[#This Row],[Odsetki normalne]])</f>
        <v>181.65602474115565</v>
      </c>
    </row>
    <row r="85" spans="2:11" x14ac:dyDescent="0.25">
      <c r="B85" s="1">
        <f t="shared" si="4"/>
        <v>6</v>
      </c>
      <c r="C85" s="4">
        <f t="shared" si="6"/>
        <v>69</v>
      </c>
      <c r="D85" s="5">
        <v>5.4800000000000001E-2</v>
      </c>
      <c r="E85" s="2">
        <f>I84*Table421114[[#This Row],[Oprocentowanie]]/12</f>
        <v>357.9461488195538</v>
      </c>
      <c r="F85" s="2">
        <f>Table421114[[#This Row],[Cała rata]]-Table421114[[#This Row],[Odsetki normalne]]</f>
        <v>1180.3806443322792</v>
      </c>
      <c r="G85" s="20">
        <f t="shared" si="5"/>
        <v>1538.326793151833</v>
      </c>
      <c r="H85" s="11"/>
      <c r="I85" s="11">
        <f>IF(I84-F85&gt;0.001,I84-F85-Table421114[[#This Row],[Ile nadpłacamy przy tej racie?]],0)</f>
        <v>77201.987710314526</v>
      </c>
      <c r="K85" s="2">
        <f>IF(Table421114[[#This Row],[Rok]]&lt;9,Table421114[[#This Row],[Odsetki normalne]]*50%,Table421114[[#This Row],[Odsetki normalne]])</f>
        <v>178.9730744097769</v>
      </c>
    </row>
    <row r="86" spans="2:11" x14ac:dyDescent="0.25">
      <c r="B86" s="1">
        <f t="shared" si="4"/>
        <v>6</v>
      </c>
      <c r="C86" s="4">
        <f t="shared" si="6"/>
        <v>70</v>
      </c>
      <c r="D86" s="5">
        <v>5.4800000000000001E-2</v>
      </c>
      <c r="E86" s="2">
        <f>I85*Table421114[[#This Row],[Oprocentowanie]]/12</f>
        <v>352.555743877103</v>
      </c>
      <c r="F86" s="2">
        <f>Table421114[[#This Row],[Cała rata]]-Table421114[[#This Row],[Odsetki normalne]]</f>
        <v>1185.7710492747301</v>
      </c>
      <c r="G86" s="20">
        <f t="shared" si="5"/>
        <v>1538.326793151833</v>
      </c>
      <c r="H86" s="11"/>
      <c r="I86" s="11">
        <f>IF(I85-F86&gt;0.001,I85-F86-Table421114[[#This Row],[Ile nadpłacamy przy tej racie?]],0)</f>
        <v>76016.216661039798</v>
      </c>
      <c r="K86" s="2">
        <f>IF(Table421114[[#This Row],[Rok]]&lt;9,Table421114[[#This Row],[Odsetki normalne]]*50%,Table421114[[#This Row],[Odsetki normalne]])</f>
        <v>176.2778719385515</v>
      </c>
    </row>
    <row r="87" spans="2:11" x14ac:dyDescent="0.25">
      <c r="B87" s="1">
        <f t="shared" si="4"/>
        <v>6</v>
      </c>
      <c r="C87" s="4">
        <f t="shared" si="6"/>
        <v>71</v>
      </c>
      <c r="D87" s="5">
        <v>5.4800000000000001E-2</v>
      </c>
      <c r="E87" s="2">
        <f>I86*Table421114[[#This Row],[Oprocentowanie]]/12</f>
        <v>347.14072275208173</v>
      </c>
      <c r="F87" s="2">
        <f>Table421114[[#This Row],[Cała rata]]-Table421114[[#This Row],[Odsetki normalne]]</f>
        <v>1191.1860703997513</v>
      </c>
      <c r="G87" s="20">
        <f t="shared" si="5"/>
        <v>1538.326793151833</v>
      </c>
      <c r="H87" s="11"/>
      <c r="I87" s="11">
        <f>IF(I86-F87&gt;0.001,I86-F87-Table421114[[#This Row],[Ile nadpłacamy przy tej racie?]],0)</f>
        <v>74825.030590640046</v>
      </c>
      <c r="K87" s="2">
        <f>IF(Table421114[[#This Row],[Rok]]&lt;9,Table421114[[#This Row],[Odsetki normalne]]*50%,Table421114[[#This Row],[Odsetki normalne]])</f>
        <v>173.57036137604086</v>
      </c>
    </row>
    <row r="88" spans="2:11" x14ac:dyDescent="0.25">
      <c r="B88" s="1">
        <f t="shared" si="4"/>
        <v>6</v>
      </c>
      <c r="C88" s="4">
        <f t="shared" si="6"/>
        <v>72</v>
      </c>
      <c r="D88" s="5">
        <v>5.4800000000000001E-2</v>
      </c>
      <c r="E88" s="2">
        <f>I87*Table421114[[#This Row],[Oprocentowanie]]/12</f>
        <v>341.70097303058952</v>
      </c>
      <c r="F88" s="2">
        <f>Table421114[[#This Row],[Cała rata]]-Table421114[[#This Row],[Odsetki normalne]]</f>
        <v>1196.6258201212436</v>
      </c>
      <c r="G88" s="20">
        <f t="shared" si="5"/>
        <v>1538.326793151833</v>
      </c>
      <c r="H88" s="11"/>
      <c r="I88" s="11">
        <f>IF(I87-F88&gt;0.001,I87-F88-Table421114[[#This Row],[Ile nadpłacamy przy tej racie?]],0)</f>
        <v>73628.404770518799</v>
      </c>
      <c r="K88" s="2">
        <f>IF(Table421114[[#This Row],[Rok]]&lt;9,Table421114[[#This Row],[Odsetki normalne]]*50%,Table421114[[#This Row],[Odsetki normalne]])</f>
        <v>170.85048651529476</v>
      </c>
    </row>
    <row r="89" spans="2:11" x14ac:dyDescent="0.25">
      <c r="B89" s="6">
        <f t="shared" si="4"/>
        <v>7</v>
      </c>
      <c r="C89" s="7">
        <f t="shared" si="6"/>
        <v>73</v>
      </c>
      <c r="D89" s="8">
        <v>5.4800000000000001E-2</v>
      </c>
      <c r="E89" s="9">
        <f>I88*Table421114[[#This Row],[Oprocentowanie]]/12</f>
        <v>336.23638178536919</v>
      </c>
      <c r="F89" s="9">
        <f>Table421114[[#This Row],[Cała rata]]-Table421114[[#This Row],[Odsetki normalne]]</f>
        <v>1202.0904113664637</v>
      </c>
      <c r="G89" s="20">
        <f t="shared" si="5"/>
        <v>1538.326793151833</v>
      </c>
      <c r="H89" s="9"/>
      <c r="I89" s="9">
        <f>IF(I88-F89&gt;0.001,I88-F89-Table421114[[#This Row],[Ile nadpłacamy przy tej racie?]],0)</f>
        <v>72426.31435915234</v>
      </c>
      <c r="K89" s="9">
        <f>IF(Table421114[[#This Row],[Rok]]&lt;9,Table421114[[#This Row],[Odsetki normalne]]*50%,Table421114[[#This Row],[Odsetki normalne]])</f>
        <v>168.11819089268459</v>
      </c>
    </row>
    <row r="90" spans="2:11" x14ac:dyDescent="0.25">
      <c r="B90" s="6">
        <f t="shared" si="4"/>
        <v>7</v>
      </c>
      <c r="C90" s="7">
        <f t="shared" si="6"/>
        <v>74</v>
      </c>
      <c r="D90" s="8">
        <v>5.4800000000000001E-2</v>
      </c>
      <c r="E90" s="9">
        <f>I89*Table421114[[#This Row],[Oprocentowanie]]/12</f>
        <v>330.74683557346236</v>
      </c>
      <c r="F90" s="9">
        <f>Table421114[[#This Row],[Cała rata]]-Table421114[[#This Row],[Odsetki normalne]]</f>
        <v>1207.5799575783708</v>
      </c>
      <c r="G90" s="20">
        <f t="shared" si="5"/>
        <v>1538.326793151833</v>
      </c>
      <c r="H90" s="9"/>
      <c r="I90" s="9">
        <f>IF(I89-F90&gt;0.001,I89-F90-Table421114[[#This Row],[Ile nadpłacamy przy tej racie?]],0)</f>
        <v>71218.734401573965</v>
      </c>
      <c r="K90" s="9">
        <f>IF(Table421114[[#This Row],[Rok]]&lt;9,Table421114[[#This Row],[Odsetki normalne]]*50%,Table421114[[#This Row],[Odsetki normalne]])</f>
        <v>165.37341778673118</v>
      </c>
    </row>
    <row r="91" spans="2:11" x14ac:dyDescent="0.25">
      <c r="B91" s="6">
        <f t="shared" si="4"/>
        <v>7</v>
      </c>
      <c r="C91" s="7">
        <f t="shared" si="6"/>
        <v>75</v>
      </c>
      <c r="D91" s="8">
        <v>5.4800000000000001E-2</v>
      </c>
      <c r="E91" s="9">
        <f>I90*Table421114[[#This Row],[Oprocentowanie]]/12</f>
        <v>325.23222043385448</v>
      </c>
      <c r="F91" s="9">
        <f>Table421114[[#This Row],[Cała rata]]-Table421114[[#This Row],[Odsetki normalne]]</f>
        <v>1213.0945727179785</v>
      </c>
      <c r="G91" s="20">
        <f t="shared" si="5"/>
        <v>1538.326793151833</v>
      </c>
      <c r="H91" s="9"/>
      <c r="I91" s="9">
        <f>IF(I90-F91&gt;0.001,I90-F91-Table421114[[#This Row],[Ile nadpłacamy przy tej racie?]],0)</f>
        <v>70005.639828855987</v>
      </c>
      <c r="K91" s="9">
        <f>IF(Table421114[[#This Row],[Rok]]&lt;9,Table421114[[#This Row],[Odsetki normalne]]*50%,Table421114[[#This Row],[Odsetki normalne]])</f>
        <v>162.61611021692724</v>
      </c>
    </row>
    <row r="92" spans="2:11" x14ac:dyDescent="0.25">
      <c r="B92" s="6">
        <f t="shared" si="4"/>
        <v>7</v>
      </c>
      <c r="C92" s="7">
        <f t="shared" si="6"/>
        <v>76</v>
      </c>
      <c r="D92" s="8">
        <v>5.4800000000000001E-2</v>
      </c>
      <c r="E92" s="9">
        <f>I91*Table421114[[#This Row],[Oprocentowanie]]/12</f>
        <v>319.69242188510901</v>
      </c>
      <c r="F92" s="9">
        <f>Table421114[[#This Row],[Cała rata]]-Table421114[[#This Row],[Odsetki normalne]]</f>
        <v>1218.634371266724</v>
      </c>
      <c r="G92" s="20">
        <f t="shared" si="5"/>
        <v>1538.326793151833</v>
      </c>
      <c r="H92" s="9"/>
      <c r="I92" s="9">
        <f>IF(I91-F92&gt;0.001,I91-F92-Table421114[[#This Row],[Ile nadpłacamy przy tej racie?]],0)</f>
        <v>68787.005457589257</v>
      </c>
      <c r="K92" s="9">
        <f>IF(Table421114[[#This Row],[Rok]]&lt;9,Table421114[[#This Row],[Odsetki normalne]]*50%,Table421114[[#This Row],[Odsetki normalne]])</f>
        <v>159.84621094255451</v>
      </c>
    </row>
    <row r="93" spans="2:11" x14ac:dyDescent="0.25">
      <c r="B93" s="6">
        <f t="shared" si="4"/>
        <v>7</v>
      </c>
      <c r="C93" s="7">
        <f t="shared" si="6"/>
        <v>77</v>
      </c>
      <c r="D93" s="8">
        <v>5.4800000000000001E-2</v>
      </c>
      <c r="E93" s="9">
        <f>I92*Table421114[[#This Row],[Oprocentowanie]]/12</f>
        <v>314.12732492299097</v>
      </c>
      <c r="F93" s="9">
        <f>Table421114[[#This Row],[Cała rata]]-Table421114[[#This Row],[Odsetki normalne]]</f>
        <v>1224.1994682288421</v>
      </c>
      <c r="G93" s="20">
        <f t="shared" si="5"/>
        <v>1538.326793151833</v>
      </c>
      <c r="H93" s="9"/>
      <c r="I93" s="9">
        <f>IF(I92-F93&gt;0.001,I92-F93-Table421114[[#This Row],[Ile nadpłacamy przy tej racie?]],0)</f>
        <v>67562.805989360422</v>
      </c>
      <c r="K93" s="9">
        <f>IF(Table421114[[#This Row],[Rok]]&lt;9,Table421114[[#This Row],[Odsetki normalne]]*50%,Table421114[[#This Row],[Odsetki normalne]])</f>
        <v>157.06366246149548</v>
      </c>
    </row>
    <row r="94" spans="2:11" x14ac:dyDescent="0.25">
      <c r="B94" s="6">
        <f t="shared" si="4"/>
        <v>7</v>
      </c>
      <c r="C94" s="7">
        <f t="shared" si="6"/>
        <v>78</v>
      </c>
      <c r="D94" s="8">
        <v>5.4800000000000001E-2</v>
      </c>
      <c r="E94" s="9">
        <f>I93*Table421114[[#This Row],[Oprocentowanie]]/12</f>
        <v>308.53681401807927</v>
      </c>
      <c r="F94" s="9">
        <f>Table421114[[#This Row],[Cała rata]]-Table421114[[#This Row],[Odsetki normalne]]</f>
        <v>1229.7899791337538</v>
      </c>
      <c r="G94" s="20">
        <f t="shared" si="5"/>
        <v>1538.326793151833</v>
      </c>
      <c r="H94" s="9"/>
      <c r="I94" s="9">
        <f>IF(I93-F94&gt;0.001,I93-F94-Table421114[[#This Row],[Ile nadpłacamy przy tej racie?]],0)</f>
        <v>66333.016010226667</v>
      </c>
      <c r="K94" s="9">
        <f>IF(Table421114[[#This Row],[Rok]]&lt;9,Table421114[[#This Row],[Odsetki normalne]]*50%,Table421114[[#This Row],[Odsetki normalne]])</f>
        <v>154.26840700903963</v>
      </c>
    </row>
    <row r="95" spans="2:11" x14ac:dyDescent="0.25">
      <c r="B95" s="6">
        <f t="shared" si="4"/>
        <v>7</v>
      </c>
      <c r="C95" s="7">
        <f t="shared" si="6"/>
        <v>79</v>
      </c>
      <c r="D95" s="8">
        <v>5.4800000000000001E-2</v>
      </c>
      <c r="E95" s="9">
        <f>I94*Table421114[[#This Row],[Oprocentowanie]]/12</f>
        <v>302.92077311336845</v>
      </c>
      <c r="F95" s="9">
        <f>Table421114[[#This Row],[Cała rata]]-Table421114[[#This Row],[Odsetki normalne]]</f>
        <v>1235.4060200384647</v>
      </c>
      <c r="G95" s="20">
        <f t="shared" si="5"/>
        <v>1538.326793151833</v>
      </c>
      <c r="H95" s="9"/>
      <c r="I95" s="9">
        <f>IF(I94-F95&gt;0.001,I94-F95-Table421114[[#This Row],[Ile nadpłacamy przy tej racie?]],0)</f>
        <v>65097.609990188204</v>
      </c>
      <c r="K95" s="9">
        <f>IF(Table421114[[#This Row],[Rok]]&lt;9,Table421114[[#This Row],[Odsetki normalne]]*50%,Table421114[[#This Row],[Odsetki normalne]])</f>
        <v>151.46038655668423</v>
      </c>
    </row>
    <row r="96" spans="2:11" x14ac:dyDescent="0.25">
      <c r="B96" s="6">
        <f t="shared" si="4"/>
        <v>7</v>
      </c>
      <c r="C96" s="7">
        <f t="shared" si="6"/>
        <v>80</v>
      </c>
      <c r="D96" s="8">
        <v>5.4800000000000001E-2</v>
      </c>
      <c r="E96" s="9">
        <f>I95*Table421114[[#This Row],[Oprocentowanie]]/12</f>
        <v>297.27908562185945</v>
      </c>
      <c r="F96" s="9">
        <f>Table421114[[#This Row],[Cała rata]]-Table421114[[#This Row],[Odsetki normalne]]</f>
        <v>1241.0477075299736</v>
      </c>
      <c r="G96" s="20">
        <f t="shared" si="5"/>
        <v>1538.326793151833</v>
      </c>
      <c r="H96" s="9"/>
      <c r="I96" s="9">
        <f>IF(I95-F96&gt;0.001,I95-F96-Table421114[[#This Row],[Ile nadpłacamy przy tej racie?]],0)</f>
        <v>63856.562282658233</v>
      </c>
      <c r="K96" s="9">
        <f>IF(Table421114[[#This Row],[Rok]]&lt;9,Table421114[[#This Row],[Odsetki normalne]]*50%,Table421114[[#This Row],[Odsetki normalne]])</f>
        <v>148.63954281092973</v>
      </c>
    </row>
    <row r="97" spans="2:11" x14ac:dyDescent="0.25">
      <c r="B97" s="6">
        <f t="shared" si="4"/>
        <v>7</v>
      </c>
      <c r="C97" s="7">
        <f t="shared" si="6"/>
        <v>81</v>
      </c>
      <c r="D97" s="8">
        <v>5.4800000000000001E-2</v>
      </c>
      <c r="E97" s="9">
        <f>I96*Table421114[[#This Row],[Oprocentowanie]]/12</f>
        <v>291.61163442413925</v>
      </c>
      <c r="F97" s="9">
        <f>Table421114[[#This Row],[Cała rata]]-Table421114[[#This Row],[Odsetki normalne]]</f>
        <v>1246.7151587276937</v>
      </c>
      <c r="G97" s="20">
        <f t="shared" si="5"/>
        <v>1538.326793151833</v>
      </c>
      <c r="H97" s="9"/>
      <c r="I97" s="9">
        <f>IF(I96-F97&gt;0.001,I96-F97-Table421114[[#This Row],[Ile nadpłacamy przy tej racie?]],0)</f>
        <v>62609.847123930536</v>
      </c>
      <c r="K97" s="9">
        <f>IF(Table421114[[#This Row],[Rok]]&lt;9,Table421114[[#This Row],[Odsetki normalne]]*50%,Table421114[[#This Row],[Odsetki normalne]])</f>
        <v>145.80581721206963</v>
      </c>
    </row>
    <row r="98" spans="2:11" x14ac:dyDescent="0.25">
      <c r="B98" s="6">
        <f t="shared" si="4"/>
        <v>7</v>
      </c>
      <c r="C98" s="7">
        <f t="shared" si="6"/>
        <v>82</v>
      </c>
      <c r="D98" s="8">
        <v>5.4800000000000001E-2</v>
      </c>
      <c r="E98" s="9">
        <f>I97*Table421114[[#This Row],[Oprocentowanie]]/12</f>
        <v>285.91830186594945</v>
      </c>
      <c r="F98" s="9">
        <f>Table421114[[#This Row],[Cała rata]]-Table421114[[#This Row],[Odsetki normalne]]</f>
        <v>1252.4084912858837</v>
      </c>
      <c r="G98" s="20">
        <f t="shared" si="5"/>
        <v>1538.326793151833</v>
      </c>
      <c r="H98" s="9"/>
      <c r="I98" s="9">
        <f>IF(I97-F98&gt;0.001,I97-F98-Table421114[[#This Row],[Ile nadpłacamy przy tej racie?]],0)</f>
        <v>61357.438632644655</v>
      </c>
      <c r="K98" s="9">
        <f>IF(Table421114[[#This Row],[Rok]]&lt;9,Table421114[[#This Row],[Odsetki normalne]]*50%,Table421114[[#This Row],[Odsetki normalne]])</f>
        <v>142.95915093297472</v>
      </c>
    </row>
    <row r="99" spans="2:11" x14ac:dyDescent="0.25">
      <c r="B99" s="6">
        <f t="shared" si="4"/>
        <v>7</v>
      </c>
      <c r="C99" s="7">
        <f t="shared" si="6"/>
        <v>83</v>
      </c>
      <c r="D99" s="8">
        <v>5.4800000000000001E-2</v>
      </c>
      <c r="E99" s="9">
        <f>I98*Table421114[[#This Row],[Oprocentowanie]]/12</f>
        <v>280.19896975574392</v>
      </c>
      <c r="F99" s="9">
        <f>Table421114[[#This Row],[Cała rata]]-Table421114[[#This Row],[Odsetki normalne]]</f>
        <v>1258.1278233960891</v>
      </c>
      <c r="G99" s="20">
        <f t="shared" si="5"/>
        <v>1538.326793151833</v>
      </c>
      <c r="H99" s="9"/>
      <c r="I99" s="9">
        <f>IF(I98-F99&gt;0.001,I98-F99-Table421114[[#This Row],[Ile nadpłacamy przy tej racie?]],0)</f>
        <v>60099.310809248564</v>
      </c>
      <c r="K99" s="9">
        <f>IF(Table421114[[#This Row],[Rok]]&lt;9,Table421114[[#This Row],[Odsetki normalne]]*50%,Table421114[[#This Row],[Odsetki normalne]])</f>
        <v>140.09948487787196</v>
      </c>
    </row>
    <row r="100" spans="2:11" x14ac:dyDescent="0.25">
      <c r="B100" s="6">
        <f t="shared" si="4"/>
        <v>7</v>
      </c>
      <c r="C100" s="7">
        <f t="shared" si="6"/>
        <v>84</v>
      </c>
      <c r="D100" s="8">
        <v>5.4800000000000001E-2</v>
      </c>
      <c r="E100" s="9">
        <f>I99*Table421114[[#This Row],[Oprocentowanie]]/12</f>
        <v>274.45351936223511</v>
      </c>
      <c r="F100" s="9">
        <f>Table421114[[#This Row],[Cała rata]]-Table421114[[#This Row],[Odsetki normalne]]</f>
        <v>1263.873273789598</v>
      </c>
      <c r="G100" s="20">
        <f t="shared" si="5"/>
        <v>1538.326793151833</v>
      </c>
      <c r="H100" s="9"/>
      <c r="I100" s="9">
        <f>IF(I99-F100&gt;0.001,I99-F100-Table421114[[#This Row],[Ile nadpłacamy przy tej racie?]],0)</f>
        <v>58835.437535458965</v>
      </c>
      <c r="K100" s="9">
        <f>IF(Table421114[[#This Row],[Rok]]&lt;9,Table421114[[#This Row],[Odsetki normalne]]*50%,Table421114[[#This Row],[Odsetki normalne]])</f>
        <v>137.22675968111756</v>
      </c>
    </row>
    <row r="101" spans="2:11" x14ac:dyDescent="0.25">
      <c r="B101" s="1">
        <f t="shared" si="4"/>
        <v>8</v>
      </c>
      <c r="C101" s="4">
        <f t="shared" si="6"/>
        <v>85</v>
      </c>
      <c r="D101" s="5">
        <v>5.4800000000000001E-2</v>
      </c>
      <c r="E101" s="2">
        <f>I100*Table421114[[#This Row],[Oprocentowanie]]/12</f>
        <v>268.68183141192929</v>
      </c>
      <c r="F101" s="2">
        <f>Table421114[[#This Row],[Cała rata]]-Table421114[[#This Row],[Odsetki normalne]]</f>
        <v>1269.6449617399037</v>
      </c>
      <c r="G101" s="20">
        <f t="shared" si="5"/>
        <v>1538.326793151833</v>
      </c>
      <c r="H101" s="2"/>
      <c r="I101" s="11">
        <f>IF(I100-F101&gt;0.001,I100-F101-Table421114[[#This Row],[Ile nadpłacamy przy tej racie?]],0)</f>
        <v>57565.79257371906</v>
      </c>
      <c r="K101" s="2">
        <f>IF(Table421114[[#This Row],[Rok]]&lt;9,Table421114[[#This Row],[Odsetki normalne]]*50%,Table421114[[#This Row],[Odsetki normalne]])</f>
        <v>134.34091570596465</v>
      </c>
    </row>
    <row r="102" spans="2:11" x14ac:dyDescent="0.25">
      <c r="B102" s="1">
        <f t="shared" si="4"/>
        <v>8</v>
      </c>
      <c r="C102" s="4">
        <f t="shared" si="6"/>
        <v>86</v>
      </c>
      <c r="D102" s="5">
        <v>5.4800000000000001E-2</v>
      </c>
      <c r="E102" s="2">
        <f>I101*Table421114[[#This Row],[Oprocentowanie]]/12</f>
        <v>262.88378608665039</v>
      </c>
      <c r="F102" s="2">
        <f>Table421114[[#This Row],[Cała rata]]-Table421114[[#This Row],[Odsetki normalne]]</f>
        <v>1275.4430070651827</v>
      </c>
      <c r="G102" s="20">
        <f t="shared" si="5"/>
        <v>1538.326793151833</v>
      </c>
      <c r="H102" s="2"/>
      <c r="I102" s="11">
        <f>IF(I101-F102&gt;0.001,I101-F102-Table421114[[#This Row],[Ile nadpłacamy przy tej racie?]],0)</f>
        <v>56290.34956665388</v>
      </c>
      <c r="K102" s="2">
        <f>IF(Table421114[[#This Row],[Rok]]&lt;9,Table421114[[#This Row],[Odsetki normalne]]*50%,Table421114[[#This Row],[Odsetki normalne]])</f>
        <v>131.44189304332519</v>
      </c>
    </row>
    <row r="103" spans="2:11" x14ac:dyDescent="0.25">
      <c r="B103" s="1">
        <f t="shared" si="4"/>
        <v>8</v>
      </c>
      <c r="C103" s="4">
        <f t="shared" si="6"/>
        <v>87</v>
      </c>
      <c r="D103" s="5">
        <v>5.4800000000000001E-2</v>
      </c>
      <c r="E103" s="2">
        <f>I102*Table421114[[#This Row],[Oprocentowanie]]/12</f>
        <v>257.05926302105274</v>
      </c>
      <c r="F103" s="2">
        <f>Table421114[[#This Row],[Cała rata]]-Table421114[[#This Row],[Odsetki normalne]]</f>
        <v>1281.2675301307804</v>
      </c>
      <c r="G103" s="20">
        <f t="shared" si="5"/>
        <v>1538.326793151833</v>
      </c>
      <c r="H103" s="2"/>
      <c r="I103" s="11">
        <f>IF(I102-F103&gt;0.001,I102-F103-Table421114[[#This Row],[Ile nadpłacamy przy tej racie?]],0)</f>
        <v>55009.082036523097</v>
      </c>
      <c r="K103" s="2">
        <f>IF(Table421114[[#This Row],[Rok]]&lt;9,Table421114[[#This Row],[Odsetki normalne]]*50%,Table421114[[#This Row],[Odsetki normalne]])</f>
        <v>128.52963151052637</v>
      </c>
    </row>
    <row r="104" spans="2:11" x14ac:dyDescent="0.25">
      <c r="B104" s="1">
        <f t="shared" si="4"/>
        <v>8</v>
      </c>
      <c r="C104" s="4">
        <f t="shared" si="6"/>
        <v>88</v>
      </c>
      <c r="D104" s="5">
        <v>5.4800000000000001E-2</v>
      </c>
      <c r="E104" s="2">
        <f>I103*Table421114[[#This Row],[Oprocentowanie]]/12</f>
        <v>251.20814130012215</v>
      </c>
      <c r="F104" s="2">
        <f>Table421114[[#This Row],[Cała rata]]-Table421114[[#This Row],[Odsetki normalne]]</f>
        <v>1287.1186518517109</v>
      </c>
      <c r="G104" s="20">
        <f t="shared" si="5"/>
        <v>1538.326793151833</v>
      </c>
      <c r="H104" s="2"/>
      <c r="I104" s="11">
        <f>IF(I103-F104&gt;0.001,I103-F104-Table421114[[#This Row],[Ile nadpłacamy przy tej racie?]],0)</f>
        <v>53721.963384671384</v>
      </c>
      <c r="K104" s="2">
        <f>IF(Table421114[[#This Row],[Rok]]&lt;9,Table421114[[#This Row],[Odsetki normalne]]*50%,Table421114[[#This Row],[Odsetki normalne]])</f>
        <v>125.60407065006108</v>
      </c>
    </row>
    <row r="105" spans="2:11" x14ac:dyDescent="0.25">
      <c r="B105" s="1">
        <f t="shared" si="4"/>
        <v>8</v>
      </c>
      <c r="C105" s="4">
        <f t="shared" si="6"/>
        <v>89</v>
      </c>
      <c r="D105" s="5">
        <v>5.4800000000000001E-2</v>
      </c>
      <c r="E105" s="2">
        <f>I104*Table421114[[#This Row],[Oprocentowanie]]/12</f>
        <v>245.33029945666601</v>
      </c>
      <c r="F105" s="2">
        <f>Table421114[[#This Row],[Cała rata]]-Table421114[[#This Row],[Odsetki normalne]]</f>
        <v>1292.9964936951669</v>
      </c>
      <c r="G105" s="20">
        <f t="shared" si="5"/>
        <v>1538.326793151833</v>
      </c>
      <c r="H105" s="2"/>
      <c r="I105" s="11">
        <f>IF(I104-F105&gt;0.001,I104-F105-Table421114[[#This Row],[Ile nadpłacamy przy tej racie?]],0)</f>
        <v>52428.966890976219</v>
      </c>
      <c r="K105" s="2">
        <f>IF(Table421114[[#This Row],[Rok]]&lt;9,Table421114[[#This Row],[Odsetki normalne]]*50%,Table421114[[#This Row],[Odsetki normalne]])</f>
        <v>122.66514972833301</v>
      </c>
    </row>
    <row r="106" spans="2:11" x14ac:dyDescent="0.25">
      <c r="B106" s="1">
        <f t="shared" si="4"/>
        <v>8</v>
      </c>
      <c r="C106" s="4">
        <f t="shared" si="6"/>
        <v>90</v>
      </c>
      <c r="D106" s="5">
        <v>5.4800000000000001E-2</v>
      </c>
      <c r="E106" s="2">
        <f>I105*Table421114[[#This Row],[Oprocentowanie]]/12</f>
        <v>239.42561546879142</v>
      </c>
      <c r="F106" s="2">
        <f>Table421114[[#This Row],[Cała rata]]-Table421114[[#This Row],[Odsetki normalne]]</f>
        <v>1298.9011776830416</v>
      </c>
      <c r="G106" s="20">
        <f t="shared" si="5"/>
        <v>1538.326793151833</v>
      </c>
      <c r="H106" s="2"/>
      <c r="I106" s="11">
        <f>IF(I105-F106&gt;0.001,I105-F106-Table421114[[#This Row],[Ile nadpłacamy przy tej racie?]],0)</f>
        <v>51130.065713293174</v>
      </c>
      <c r="K106" s="2">
        <f>IF(Table421114[[#This Row],[Rok]]&lt;9,Table421114[[#This Row],[Odsetki normalne]]*50%,Table421114[[#This Row],[Odsetki normalne]])</f>
        <v>119.71280773439571</v>
      </c>
    </row>
    <row r="107" spans="2:11" x14ac:dyDescent="0.25">
      <c r="B107" s="1">
        <f t="shared" si="4"/>
        <v>8</v>
      </c>
      <c r="C107" s="4">
        <f t="shared" si="6"/>
        <v>91</v>
      </c>
      <c r="D107" s="5">
        <v>5.4800000000000001E-2</v>
      </c>
      <c r="E107" s="2">
        <f>I106*Table421114[[#This Row],[Oprocentowanie]]/12</f>
        <v>233.49396675737216</v>
      </c>
      <c r="F107" s="2">
        <f>Table421114[[#This Row],[Cała rata]]-Table421114[[#This Row],[Odsetki normalne]]</f>
        <v>1304.8328263944609</v>
      </c>
      <c r="G107" s="20">
        <f t="shared" si="5"/>
        <v>1538.326793151833</v>
      </c>
      <c r="H107" s="2"/>
      <c r="I107" s="11">
        <f>IF(I106-F107&gt;0.001,I106-F107-Table421114[[#This Row],[Ile nadpłacamy przy tej racie?]],0)</f>
        <v>49825.23288689871</v>
      </c>
      <c r="K107" s="2">
        <f>IF(Table421114[[#This Row],[Rok]]&lt;9,Table421114[[#This Row],[Odsetki normalne]]*50%,Table421114[[#This Row],[Odsetki normalne]])</f>
        <v>116.74698337868608</v>
      </c>
    </row>
    <row r="108" spans="2:11" x14ac:dyDescent="0.25">
      <c r="B108" s="1">
        <f t="shared" si="4"/>
        <v>8</v>
      </c>
      <c r="C108" s="4">
        <f t="shared" si="6"/>
        <v>92</v>
      </c>
      <c r="D108" s="5">
        <v>5.4800000000000001E-2</v>
      </c>
      <c r="E108" s="2">
        <f>I107*Table421114[[#This Row],[Oprocentowanie]]/12</f>
        <v>227.53523018350413</v>
      </c>
      <c r="F108" s="2">
        <f>Table421114[[#This Row],[Cała rata]]-Table421114[[#This Row],[Odsetki normalne]]</f>
        <v>1310.7915629683289</v>
      </c>
      <c r="G108" s="20">
        <f t="shared" si="5"/>
        <v>1538.326793151833</v>
      </c>
      <c r="H108" s="2"/>
      <c r="I108" s="11">
        <f>IF(I107-F108&gt;0.001,I107-F108-Table421114[[#This Row],[Ile nadpłacamy przy tej racie?]],0)</f>
        <v>48514.441323930383</v>
      </c>
      <c r="K108" s="2">
        <f>IF(Table421114[[#This Row],[Rok]]&lt;9,Table421114[[#This Row],[Odsetki normalne]]*50%,Table421114[[#This Row],[Odsetki normalne]])</f>
        <v>113.76761509175206</v>
      </c>
    </row>
    <row r="109" spans="2:11" x14ac:dyDescent="0.25">
      <c r="B109" s="1">
        <f t="shared" si="4"/>
        <v>8</v>
      </c>
      <c r="C109" s="4">
        <f t="shared" si="6"/>
        <v>93</v>
      </c>
      <c r="D109" s="5">
        <v>5.4800000000000001E-2</v>
      </c>
      <c r="E109" s="2">
        <f>I108*Table421114[[#This Row],[Oprocentowanie]]/12</f>
        <v>221.54928204594876</v>
      </c>
      <c r="F109" s="2">
        <f>Table421114[[#This Row],[Cała rata]]-Table421114[[#This Row],[Odsetki normalne]]</f>
        <v>1316.7775111058843</v>
      </c>
      <c r="G109" s="20">
        <f t="shared" si="5"/>
        <v>1538.326793151833</v>
      </c>
      <c r="H109" s="2"/>
      <c r="I109" s="11">
        <f>IF(I108-F109&gt;0.001,I108-F109-Table421114[[#This Row],[Ile nadpłacamy przy tej racie?]],0)</f>
        <v>47197.663812824496</v>
      </c>
      <c r="K109" s="2">
        <f>IF(Table421114[[#This Row],[Rok]]&lt;9,Table421114[[#This Row],[Odsetki normalne]]*50%,Table421114[[#This Row],[Odsetki normalne]])</f>
        <v>110.77464102297438</v>
      </c>
    </row>
    <row r="110" spans="2:11" x14ac:dyDescent="0.25">
      <c r="B110" s="1">
        <f t="shared" si="4"/>
        <v>8</v>
      </c>
      <c r="C110" s="4">
        <f t="shared" si="6"/>
        <v>94</v>
      </c>
      <c r="D110" s="5">
        <v>5.4800000000000001E-2</v>
      </c>
      <c r="E110" s="2">
        <f>I109*Table421114[[#This Row],[Oprocentowanie]]/12</f>
        <v>215.5359980785652</v>
      </c>
      <c r="F110" s="2">
        <f>Table421114[[#This Row],[Cała rata]]-Table421114[[#This Row],[Odsetki normalne]]</f>
        <v>1322.7907950732679</v>
      </c>
      <c r="G110" s="20">
        <f t="shared" si="5"/>
        <v>1538.326793151833</v>
      </c>
      <c r="H110" s="2"/>
      <c r="I110" s="11">
        <f>IF(I109-F110&gt;0.001,I109-F110-Table421114[[#This Row],[Ile nadpłacamy przy tej racie?]],0)</f>
        <v>45874.873017751226</v>
      </c>
      <c r="K110" s="2">
        <f>IF(Table421114[[#This Row],[Rok]]&lt;9,Table421114[[#This Row],[Odsetki normalne]]*50%,Table421114[[#This Row],[Odsetki normalne]])</f>
        <v>107.7679990392826</v>
      </c>
    </row>
    <row r="111" spans="2:11" x14ac:dyDescent="0.25">
      <c r="B111" s="1">
        <f t="shared" si="4"/>
        <v>8</v>
      </c>
      <c r="C111" s="4">
        <f t="shared" si="6"/>
        <v>95</v>
      </c>
      <c r="D111" s="5">
        <v>5.4800000000000001E-2</v>
      </c>
      <c r="E111" s="2">
        <f>I110*Table421114[[#This Row],[Oprocentowanie]]/12</f>
        <v>209.49525344773062</v>
      </c>
      <c r="F111" s="2">
        <f>Table421114[[#This Row],[Cała rata]]-Table421114[[#This Row],[Odsetki normalne]]</f>
        <v>1328.8315397041024</v>
      </c>
      <c r="G111" s="20">
        <f t="shared" si="5"/>
        <v>1538.326793151833</v>
      </c>
      <c r="H111" s="2"/>
      <c r="I111" s="11">
        <f>IF(I110-F111&gt;0.001,I110-F111-Table421114[[#This Row],[Ile nadpłacamy przy tej racie?]],0)</f>
        <v>44546.041478047126</v>
      </c>
      <c r="K111" s="2">
        <f>IF(Table421114[[#This Row],[Rok]]&lt;9,Table421114[[#This Row],[Odsetki normalne]]*50%,Table421114[[#This Row],[Odsetki normalne]])</f>
        <v>104.74762672386531</v>
      </c>
    </row>
    <row r="112" spans="2:11" x14ac:dyDescent="0.25">
      <c r="B112" s="1">
        <f t="shared" si="4"/>
        <v>8</v>
      </c>
      <c r="C112" s="4">
        <f t="shared" si="6"/>
        <v>96</v>
      </c>
      <c r="D112" s="5">
        <v>5.4800000000000001E-2</v>
      </c>
      <c r="E112" s="2">
        <f>I111*Table421114[[#This Row],[Oprocentowanie]]/12</f>
        <v>203.42692274974854</v>
      </c>
      <c r="F112" s="2">
        <f>Table421114[[#This Row],[Cała rata]]-Table421114[[#This Row],[Odsetki normalne]]</f>
        <v>1334.8998704020846</v>
      </c>
      <c r="G112" s="20">
        <f t="shared" si="5"/>
        <v>1538.326793151833</v>
      </c>
      <c r="H112" s="2"/>
      <c r="I112" s="11">
        <f>IF(I111-F112&gt;0.001,I111-F112-Table421114[[#This Row],[Ile nadpłacamy przy tej racie?]],0)</f>
        <v>43211.14160764504</v>
      </c>
      <c r="K112" s="2">
        <f>IF(Table421114[[#This Row],[Rok]]&lt;9,Table421114[[#This Row],[Odsetki normalne]]*50%,Table421114[[#This Row],[Odsetki normalne]])</f>
        <v>101.71346137487427</v>
      </c>
    </row>
    <row r="113" spans="2:11" x14ac:dyDescent="0.25">
      <c r="B113" s="6">
        <f t="shared" si="4"/>
        <v>9</v>
      </c>
      <c r="C113" s="7">
        <f t="shared" si="6"/>
        <v>97</v>
      </c>
      <c r="D113" s="8">
        <v>5.4800000000000001E-2</v>
      </c>
      <c r="E113" s="9">
        <f>I112*Table421114[[#This Row],[Oprocentowanie]]/12</f>
        <v>197.33088000824569</v>
      </c>
      <c r="F113" s="9">
        <f>Table421114[[#This Row],[Cała rata]]-Table421114[[#This Row],[Odsetki normalne]]</f>
        <v>1340.9959131435874</v>
      </c>
      <c r="G113" s="20">
        <f t="shared" si="5"/>
        <v>1538.326793151833</v>
      </c>
      <c r="H113" s="9"/>
      <c r="I113" s="9">
        <f>IF(I112-F113&gt;0.001,I112-F113-Table421114[[#This Row],[Ile nadpłacamy przy tej racie?]],0)</f>
        <v>41870.145694501451</v>
      </c>
      <c r="K113" s="9">
        <f>IF(Table421114[[#This Row],[Rok]]&lt;9,Table421114[[#This Row],[Odsetki normalne]]*50%,Table421114[[#This Row],[Odsetki normalne]])</f>
        <v>197.33088000824569</v>
      </c>
    </row>
    <row r="114" spans="2:11" x14ac:dyDescent="0.25">
      <c r="B114" s="6">
        <f t="shared" si="4"/>
        <v>9</v>
      </c>
      <c r="C114" s="7">
        <f t="shared" si="6"/>
        <v>98</v>
      </c>
      <c r="D114" s="8">
        <v>5.4800000000000001E-2</v>
      </c>
      <c r="E114" s="9">
        <f>I113*Table421114[[#This Row],[Oprocentowanie]]/12</f>
        <v>191.20699867155665</v>
      </c>
      <c r="F114" s="9">
        <f>Table421114[[#This Row],[Cała rata]]-Table421114[[#This Row],[Odsetki normalne]]</f>
        <v>1347.1197944802764</v>
      </c>
      <c r="G114" s="20">
        <f t="shared" si="5"/>
        <v>1538.326793151833</v>
      </c>
      <c r="H114" s="9"/>
      <c r="I114" s="9">
        <f>IF(I113-F114&gt;0.001,I113-F114-Table421114[[#This Row],[Ile nadpłacamy przy tej racie?]],0)</f>
        <v>40523.025900021174</v>
      </c>
      <c r="K114" s="9">
        <f>IF(Table421114[[#This Row],[Rok]]&lt;9,Table421114[[#This Row],[Odsetki normalne]]*50%,Table421114[[#This Row],[Odsetki normalne]])</f>
        <v>191.20699867155665</v>
      </c>
    </row>
    <row r="115" spans="2:11" x14ac:dyDescent="0.25">
      <c r="B115" s="6">
        <f t="shared" si="4"/>
        <v>9</v>
      </c>
      <c r="C115" s="7">
        <f t="shared" si="6"/>
        <v>99</v>
      </c>
      <c r="D115" s="8">
        <v>5.4800000000000001E-2</v>
      </c>
      <c r="E115" s="9">
        <f>I114*Table421114[[#This Row],[Oprocentowanie]]/12</f>
        <v>185.05515161009669</v>
      </c>
      <c r="F115" s="9">
        <f>Table421114[[#This Row],[Cała rata]]-Table421114[[#This Row],[Odsetki normalne]]</f>
        <v>1353.2716415417362</v>
      </c>
      <c r="G115" s="20">
        <f t="shared" si="5"/>
        <v>1538.326793151833</v>
      </c>
      <c r="H115" s="9"/>
      <c r="I115" s="9">
        <f>IF(I114-F115&gt;0.001,I114-F115-Table421114[[#This Row],[Ile nadpłacamy przy tej racie?]],0)</f>
        <v>39169.754258479436</v>
      </c>
      <c r="K115" s="9">
        <f>IF(Table421114[[#This Row],[Rok]]&lt;9,Table421114[[#This Row],[Odsetki normalne]]*50%,Table421114[[#This Row],[Odsetki normalne]])</f>
        <v>185.05515161009669</v>
      </c>
    </row>
    <row r="116" spans="2:11" x14ac:dyDescent="0.25">
      <c r="B116" s="6">
        <f t="shared" si="4"/>
        <v>9</v>
      </c>
      <c r="C116" s="7">
        <f t="shared" si="6"/>
        <v>100</v>
      </c>
      <c r="D116" s="8">
        <v>5.4800000000000001E-2</v>
      </c>
      <c r="E116" s="9">
        <f>I115*Table421114[[#This Row],[Oprocentowanie]]/12</f>
        <v>178.87521111372277</v>
      </c>
      <c r="F116" s="9">
        <f>Table421114[[#This Row],[Cała rata]]-Table421114[[#This Row],[Odsetki normalne]]</f>
        <v>1359.4515820381102</v>
      </c>
      <c r="G116" s="20">
        <f t="shared" si="5"/>
        <v>1538.326793151833</v>
      </c>
      <c r="H116" s="9"/>
      <c r="I116" s="9">
        <f>IF(I115-F116&gt;0.001,I115-F116-Table421114[[#This Row],[Ile nadpłacamy przy tej racie?]],0)</f>
        <v>37810.302676441323</v>
      </c>
      <c r="K116" s="9">
        <f>IF(Table421114[[#This Row],[Rok]]&lt;9,Table421114[[#This Row],[Odsetki normalne]]*50%,Table421114[[#This Row],[Odsetki normalne]])</f>
        <v>178.87521111372277</v>
      </c>
    </row>
    <row r="117" spans="2:11" x14ac:dyDescent="0.25">
      <c r="B117" s="6">
        <f t="shared" si="4"/>
        <v>9</v>
      </c>
      <c r="C117" s="7">
        <f t="shared" si="6"/>
        <v>101</v>
      </c>
      <c r="D117" s="8">
        <v>5.4800000000000001E-2</v>
      </c>
      <c r="E117" s="9">
        <f>I116*Table421114[[#This Row],[Oprocentowanie]]/12</f>
        <v>172.66704888908205</v>
      </c>
      <c r="F117" s="9">
        <f>Table421114[[#This Row],[Cała rata]]-Table421114[[#This Row],[Odsetki normalne]]</f>
        <v>1365.659744262751</v>
      </c>
      <c r="G117" s="20">
        <f t="shared" si="5"/>
        <v>1538.326793151833</v>
      </c>
      <c r="H117" s="9"/>
      <c r="I117" s="9">
        <f>IF(I116-F117&gt;0.001,I116-F117-Table421114[[#This Row],[Ile nadpłacamy przy tej racie?]],0)</f>
        <v>36444.642932178569</v>
      </c>
      <c r="K117" s="9">
        <f>IF(Table421114[[#This Row],[Rok]]&lt;9,Table421114[[#This Row],[Odsetki normalne]]*50%,Table421114[[#This Row],[Odsetki normalne]])</f>
        <v>172.66704888908205</v>
      </c>
    </row>
    <row r="118" spans="2:11" x14ac:dyDescent="0.25">
      <c r="B118" s="6">
        <f t="shared" si="4"/>
        <v>9</v>
      </c>
      <c r="C118" s="7">
        <f t="shared" si="6"/>
        <v>102</v>
      </c>
      <c r="D118" s="8">
        <v>5.4800000000000001E-2</v>
      </c>
      <c r="E118" s="9">
        <f>I117*Table421114[[#This Row],[Oprocentowanie]]/12</f>
        <v>166.4305360569488</v>
      </c>
      <c r="F118" s="9">
        <f>Table421114[[#This Row],[Cała rata]]-Table421114[[#This Row],[Odsetki normalne]]</f>
        <v>1371.8962570948843</v>
      </c>
      <c r="G118" s="20">
        <f t="shared" si="5"/>
        <v>1538.326793151833</v>
      </c>
      <c r="H118" s="9"/>
      <c r="I118" s="9">
        <f>IF(I117-F118&gt;0.001,I117-F118-Table421114[[#This Row],[Ile nadpłacamy przy tej racie?]],0)</f>
        <v>35072.746675083683</v>
      </c>
      <c r="K118" s="9">
        <f>IF(Table421114[[#This Row],[Rok]]&lt;9,Table421114[[#This Row],[Odsetki normalne]]*50%,Table421114[[#This Row],[Odsetki normalne]])</f>
        <v>166.4305360569488</v>
      </c>
    </row>
    <row r="119" spans="2:11" x14ac:dyDescent="0.25">
      <c r="B119" s="6">
        <f t="shared" si="4"/>
        <v>9</v>
      </c>
      <c r="C119" s="7">
        <f t="shared" si="6"/>
        <v>103</v>
      </c>
      <c r="D119" s="8">
        <v>5.4800000000000001E-2</v>
      </c>
      <c r="E119" s="9">
        <f>I118*Table421114[[#This Row],[Oprocentowanie]]/12</f>
        <v>160.16554314954882</v>
      </c>
      <c r="F119" s="9">
        <f>Table421114[[#This Row],[Cała rata]]-Table421114[[#This Row],[Odsetki normalne]]</f>
        <v>1378.1612500022843</v>
      </c>
      <c r="G119" s="20">
        <f t="shared" si="5"/>
        <v>1538.326793151833</v>
      </c>
      <c r="H119" s="9"/>
      <c r="I119" s="9">
        <f>IF(I118-F119&gt;0.001,I118-F119-Table421114[[#This Row],[Ile nadpłacamy przy tej racie?]],0)</f>
        <v>33694.585425081401</v>
      </c>
      <c r="K119" s="9">
        <f>IF(Table421114[[#This Row],[Rok]]&lt;9,Table421114[[#This Row],[Odsetki normalne]]*50%,Table421114[[#This Row],[Odsetki normalne]])</f>
        <v>160.16554314954882</v>
      </c>
    </row>
    <row r="120" spans="2:11" x14ac:dyDescent="0.25">
      <c r="B120" s="6">
        <f t="shared" si="4"/>
        <v>9</v>
      </c>
      <c r="C120" s="7">
        <f t="shared" si="6"/>
        <v>104</v>
      </c>
      <c r="D120" s="8">
        <v>5.4800000000000001E-2</v>
      </c>
      <c r="E120" s="9">
        <f>I119*Table421114[[#This Row],[Oprocentowanie]]/12</f>
        <v>153.87194010787172</v>
      </c>
      <c r="F120" s="9">
        <f>Table421114[[#This Row],[Cała rata]]-Table421114[[#This Row],[Odsetki normalne]]</f>
        <v>1384.4548530439613</v>
      </c>
      <c r="G120" s="20">
        <f t="shared" si="5"/>
        <v>1538.326793151833</v>
      </c>
      <c r="H120" s="9"/>
      <c r="I120" s="9">
        <f>IF(I119-F120&gt;0.001,I119-F120-Table421114[[#This Row],[Ile nadpłacamy przy tej racie?]],0)</f>
        <v>32310.13057203744</v>
      </c>
      <c r="K120" s="9">
        <f>IF(Table421114[[#This Row],[Rok]]&lt;9,Table421114[[#This Row],[Odsetki normalne]]*50%,Table421114[[#This Row],[Odsetki normalne]])</f>
        <v>153.87194010787172</v>
      </c>
    </row>
    <row r="121" spans="2:11" x14ac:dyDescent="0.25">
      <c r="B121" s="6">
        <f t="shared" si="4"/>
        <v>9</v>
      </c>
      <c r="C121" s="7">
        <f t="shared" si="6"/>
        <v>105</v>
      </c>
      <c r="D121" s="8">
        <v>5.4800000000000001E-2</v>
      </c>
      <c r="E121" s="9">
        <f>I120*Table421114[[#This Row],[Oprocentowanie]]/12</f>
        <v>147.54959627897099</v>
      </c>
      <c r="F121" s="9">
        <f>Table421114[[#This Row],[Cała rata]]-Table421114[[#This Row],[Odsetki normalne]]</f>
        <v>1390.7771968728621</v>
      </c>
      <c r="G121" s="20">
        <f t="shared" si="5"/>
        <v>1538.326793151833</v>
      </c>
      <c r="H121" s="9"/>
      <c r="I121" s="9">
        <f>IF(I120-F121&gt;0.001,I120-F121-Table421114[[#This Row],[Ile nadpłacamy przy tej racie?]],0)</f>
        <v>30919.353375164577</v>
      </c>
      <c r="K121" s="9">
        <f>IF(Table421114[[#This Row],[Rok]]&lt;9,Table421114[[#This Row],[Odsetki normalne]]*50%,Table421114[[#This Row],[Odsetki normalne]])</f>
        <v>147.54959627897099</v>
      </c>
    </row>
    <row r="122" spans="2:11" x14ac:dyDescent="0.25">
      <c r="B122" s="6">
        <f t="shared" si="4"/>
        <v>9</v>
      </c>
      <c r="C122" s="7">
        <f t="shared" si="6"/>
        <v>106</v>
      </c>
      <c r="D122" s="8">
        <v>5.4800000000000001E-2</v>
      </c>
      <c r="E122" s="9">
        <f>I121*Table421114[[#This Row],[Oprocentowanie]]/12</f>
        <v>141.19838041325156</v>
      </c>
      <c r="F122" s="9">
        <f>Table421114[[#This Row],[Cała rata]]-Table421114[[#This Row],[Odsetki normalne]]</f>
        <v>1397.1284127385816</v>
      </c>
      <c r="G122" s="20">
        <f t="shared" si="5"/>
        <v>1538.326793151833</v>
      </c>
      <c r="H122" s="9"/>
      <c r="I122" s="9">
        <f>IF(I121-F122&gt;0.001,I121-F122-Table421114[[#This Row],[Ile nadpłacamy przy tej racie?]],0)</f>
        <v>29522.224962425997</v>
      </c>
      <c r="K122" s="9">
        <f>IF(Table421114[[#This Row],[Rok]]&lt;9,Table421114[[#This Row],[Odsetki normalne]]*50%,Table421114[[#This Row],[Odsetki normalne]])</f>
        <v>141.19838041325156</v>
      </c>
    </row>
    <row r="123" spans="2:11" x14ac:dyDescent="0.25">
      <c r="B123" s="6">
        <f t="shared" si="4"/>
        <v>9</v>
      </c>
      <c r="C123" s="7">
        <f t="shared" si="6"/>
        <v>107</v>
      </c>
      <c r="D123" s="8">
        <v>5.4800000000000001E-2</v>
      </c>
      <c r="E123" s="9">
        <f>I122*Table421114[[#This Row],[Oprocentowanie]]/12</f>
        <v>134.8181606617454</v>
      </c>
      <c r="F123" s="9">
        <f>Table421114[[#This Row],[Cała rata]]-Table421114[[#This Row],[Odsetki normalne]]</f>
        <v>1403.5086324900876</v>
      </c>
      <c r="G123" s="20">
        <f t="shared" si="5"/>
        <v>1538.326793151833</v>
      </c>
      <c r="H123" s="9"/>
      <c r="I123" s="9">
        <f>IF(I122-F123&gt;0.001,I122-F123-Table421114[[#This Row],[Ile nadpłacamy przy tej racie?]],0)</f>
        <v>28118.716329935909</v>
      </c>
      <c r="K123" s="9">
        <f>IF(Table421114[[#This Row],[Rok]]&lt;9,Table421114[[#This Row],[Odsetki normalne]]*50%,Table421114[[#This Row],[Odsetki normalne]])</f>
        <v>134.8181606617454</v>
      </c>
    </row>
    <row r="124" spans="2:11" x14ac:dyDescent="0.25">
      <c r="B124" s="6">
        <f t="shared" si="4"/>
        <v>9</v>
      </c>
      <c r="C124" s="7">
        <f t="shared" si="6"/>
        <v>108</v>
      </c>
      <c r="D124" s="8">
        <v>5.4800000000000001E-2</v>
      </c>
      <c r="E124" s="9">
        <f>I123*Table421114[[#This Row],[Oprocentowanie]]/12</f>
        <v>128.408804573374</v>
      </c>
      <c r="F124" s="9">
        <f>Table421114[[#This Row],[Cała rata]]-Table421114[[#This Row],[Odsetki normalne]]</f>
        <v>1409.917988578459</v>
      </c>
      <c r="G124" s="20">
        <f t="shared" si="5"/>
        <v>1538.326793151833</v>
      </c>
      <c r="H124" s="9"/>
      <c r="I124" s="9">
        <f>IF(I123-F124&gt;0.001,I123-F124-Table421114[[#This Row],[Ile nadpłacamy przy tej racie?]],0)</f>
        <v>26708.798341357451</v>
      </c>
      <c r="K124" s="9">
        <f>IF(Table421114[[#This Row],[Rok]]&lt;9,Table421114[[#This Row],[Odsetki normalne]]*50%,Table421114[[#This Row],[Odsetki normalne]])</f>
        <v>128.408804573374</v>
      </c>
    </row>
    <row r="125" spans="2:11" x14ac:dyDescent="0.25">
      <c r="B125" s="1">
        <f t="shared" si="4"/>
        <v>10</v>
      </c>
      <c r="C125" s="4">
        <f t="shared" si="6"/>
        <v>109</v>
      </c>
      <c r="D125" s="5">
        <v>5.4800000000000001E-2</v>
      </c>
      <c r="E125" s="2">
        <f>I124*Table421114[[#This Row],[Oprocentowanie]]/12</f>
        <v>121.97017909219903</v>
      </c>
      <c r="F125" s="2">
        <f>Table421114[[#This Row],[Cała rata]]-Table421114[[#This Row],[Odsetki normalne]]</f>
        <v>1416.356614059634</v>
      </c>
      <c r="G125" s="20">
        <f t="shared" si="5"/>
        <v>1538.326793151833</v>
      </c>
      <c r="H125" s="2"/>
      <c r="I125" s="11">
        <f>IF(I124-F125&gt;0.001,I124-F125-Table421114[[#This Row],[Ile nadpłacamy przy tej racie?]],0)</f>
        <v>25292.441727297817</v>
      </c>
      <c r="K125" s="2">
        <f>IF(Table421114[[#This Row],[Rok]]&lt;9,Table421114[[#This Row],[Odsetki normalne]]*50%,Table421114[[#This Row],[Odsetki normalne]])</f>
        <v>121.97017909219903</v>
      </c>
    </row>
    <row r="126" spans="2:11" x14ac:dyDescent="0.25">
      <c r="B126" s="1">
        <f t="shared" si="4"/>
        <v>10</v>
      </c>
      <c r="C126" s="4">
        <f t="shared" si="6"/>
        <v>110</v>
      </c>
      <c r="D126" s="5">
        <v>5.4800000000000001E-2</v>
      </c>
      <c r="E126" s="2">
        <f>I125*Table421114[[#This Row],[Oprocentowanie]]/12</f>
        <v>115.50215055466003</v>
      </c>
      <c r="F126" s="2">
        <f>Table421114[[#This Row],[Cała rata]]-Table421114[[#This Row],[Odsetki normalne]]</f>
        <v>1422.8246425971729</v>
      </c>
      <c r="G126" s="20">
        <f t="shared" si="5"/>
        <v>1538.326793151833</v>
      </c>
      <c r="H126" s="2"/>
      <c r="I126" s="11">
        <f>IF(I125-F126&gt;0.001,I125-F126-Table421114[[#This Row],[Ile nadpłacamy przy tej racie?]],0)</f>
        <v>23869.617084700643</v>
      </c>
      <c r="K126" s="2">
        <f>IF(Table421114[[#This Row],[Rok]]&lt;9,Table421114[[#This Row],[Odsetki normalne]]*50%,Table421114[[#This Row],[Odsetki normalne]])</f>
        <v>115.50215055466003</v>
      </c>
    </row>
    <row r="127" spans="2:11" x14ac:dyDescent="0.25">
      <c r="B127" s="1">
        <f t="shared" si="4"/>
        <v>10</v>
      </c>
      <c r="C127" s="4">
        <f t="shared" si="6"/>
        <v>111</v>
      </c>
      <c r="D127" s="5">
        <v>5.4800000000000001E-2</v>
      </c>
      <c r="E127" s="2">
        <f>I126*Table421114[[#This Row],[Oprocentowanie]]/12</f>
        <v>109.0045846867996</v>
      </c>
      <c r="F127" s="2">
        <f>Table421114[[#This Row],[Cała rata]]-Table421114[[#This Row],[Odsetki normalne]]</f>
        <v>1429.3222084650333</v>
      </c>
      <c r="G127" s="20">
        <f t="shared" si="5"/>
        <v>1538.326793151833</v>
      </c>
      <c r="H127" s="2"/>
      <c r="I127" s="11">
        <f>IF(I126-F127&gt;0.001,I126-F127-Table421114[[#This Row],[Ile nadpłacamy przy tej racie?]],0)</f>
        <v>22440.29487623561</v>
      </c>
      <c r="K127" s="2">
        <f>IF(Table421114[[#This Row],[Rok]]&lt;9,Table421114[[#This Row],[Odsetki normalne]]*50%,Table421114[[#This Row],[Odsetki normalne]])</f>
        <v>109.0045846867996</v>
      </c>
    </row>
    <row r="128" spans="2:11" x14ac:dyDescent="0.25">
      <c r="B128" s="1">
        <f t="shared" si="4"/>
        <v>10</v>
      </c>
      <c r="C128" s="4">
        <f t="shared" si="6"/>
        <v>112</v>
      </c>
      <c r="D128" s="5">
        <v>5.4800000000000001E-2</v>
      </c>
      <c r="E128" s="2">
        <f>I127*Table421114[[#This Row],[Oprocentowanie]]/12</f>
        <v>102.47734660147596</v>
      </c>
      <c r="F128" s="2">
        <f>Table421114[[#This Row],[Cała rata]]-Table421114[[#This Row],[Odsetki normalne]]</f>
        <v>1435.849446550357</v>
      </c>
      <c r="G128" s="20">
        <f t="shared" si="5"/>
        <v>1538.326793151833</v>
      </c>
      <c r="H128" s="2"/>
      <c r="I128" s="11">
        <f>IF(I127-F128&gt;0.001,I127-F128-Table421114[[#This Row],[Ile nadpłacamy przy tej racie?]],0)</f>
        <v>21004.445429685253</v>
      </c>
      <c r="K128" s="2">
        <f>IF(Table421114[[#This Row],[Rok]]&lt;9,Table421114[[#This Row],[Odsetki normalne]]*50%,Table421114[[#This Row],[Odsetki normalne]])</f>
        <v>102.47734660147596</v>
      </c>
    </row>
    <row r="129" spans="2:11" x14ac:dyDescent="0.25">
      <c r="B129" s="1">
        <f t="shared" si="4"/>
        <v>10</v>
      </c>
      <c r="C129" s="4">
        <f t="shared" si="6"/>
        <v>113</v>
      </c>
      <c r="D129" s="5">
        <v>5.4800000000000001E-2</v>
      </c>
      <c r="E129" s="2">
        <f>I128*Table421114[[#This Row],[Oprocentowanie]]/12</f>
        <v>95.920300795562653</v>
      </c>
      <c r="F129" s="2">
        <f>Table421114[[#This Row],[Cała rata]]-Table421114[[#This Row],[Odsetki normalne]]</f>
        <v>1442.4064923562703</v>
      </c>
      <c r="G129" s="20">
        <f t="shared" si="5"/>
        <v>1538.326793151833</v>
      </c>
      <c r="H129" s="2"/>
      <c r="I129" s="11">
        <f>IF(I128-F129&gt;0.001,I128-F129-Table421114[[#This Row],[Ile nadpłacamy przy tej racie?]],0)</f>
        <v>19562.038937328984</v>
      </c>
      <c r="K129" s="2">
        <f>IF(Table421114[[#This Row],[Rok]]&lt;9,Table421114[[#This Row],[Odsetki normalne]]*50%,Table421114[[#This Row],[Odsetki normalne]])</f>
        <v>95.920300795562653</v>
      </c>
    </row>
    <row r="130" spans="2:11" x14ac:dyDescent="0.25">
      <c r="B130" s="1">
        <f t="shared" si="4"/>
        <v>10</v>
      </c>
      <c r="C130" s="4">
        <f t="shared" si="6"/>
        <v>114</v>
      </c>
      <c r="D130" s="5">
        <v>5.4800000000000001E-2</v>
      </c>
      <c r="E130" s="2">
        <f>I129*Table421114[[#This Row],[Oprocentowanie]]/12</f>
        <v>89.333311147135703</v>
      </c>
      <c r="F130" s="2">
        <f>Table421114[[#This Row],[Cała rata]]-Table421114[[#This Row],[Odsetki normalne]]</f>
        <v>1448.9934820046974</v>
      </c>
      <c r="G130" s="20">
        <f t="shared" si="5"/>
        <v>1538.326793151833</v>
      </c>
      <c r="H130" s="2"/>
      <c r="I130" s="11">
        <f>IF(I129-F130&gt;0.001,I129-F130-Table421114[[#This Row],[Ile nadpłacamy przy tej racie?]],0)</f>
        <v>18113.045455324285</v>
      </c>
      <c r="K130" s="2">
        <f>IF(Table421114[[#This Row],[Rok]]&lt;9,Table421114[[#This Row],[Odsetki normalne]]*50%,Table421114[[#This Row],[Odsetki normalne]])</f>
        <v>89.333311147135703</v>
      </c>
    </row>
    <row r="131" spans="2:11" x14ac:dyDescent="0.25">
      <c r="B131" s="1">
        <f t="shared" si="4"/>
        <v>10</v>
      </c>
      <c r="C131" s="4">
        <f t="shared" si="6"/>
        <v>115</v>
      </c>
      <c r="D131" s="5">
        <v>5.4800000000000001E-2</v>
      </c>
      <c r="E131" s="2">
        <f>I130*Table421114[[#This Row],[Oprocentowanie]]/12</f>
        <v>82.716240912647564</v>
      </c>
      <c r="F131" s="2">
        <f>Table421114[[#This Row],[Cała rata]]-Table421114[[#This Row],[Odsetki normalne]]</f>
        <v>1455.6105522391854</v>
      </c>
      <c r="G131" s="20">
        <f t="shared" si="5"/>
        <v>1538.326793151833</v>
      </c>
      <c r="H131" s="2"/>
      <c r="I131" s="11">
        <f>IF(I130-F131&gt;0.001,I130-F131-Table421114[[#This Row],[Ile nadpłacamy przy tej racie?]],0)</f>
        <v>16657.434903085101</v>
      </c>
      <c r="K131" s="2">
        <f>IF(Table421114[[#This Row],[Rok]]&lt;9,Table421114[[#This Row],[Odsetki normalne]]*50%,Table421114[[#This Row],[Odsetki normalne]])</f>
        <v>82.716240912647564</v>
      </c>
    </row>
    <row r="132" spans="2:11" x14ac:dyDescent="0.25">
      <c r="B132" s="1">
        <f t="shared" si="4"/>
        <v>10</v>
      </c>
      <c r="C132" s="4">
        <f t="shared" si="6"/>
        <v>116</v>
      </c>
      <c r="D132" s="5">
        <v>5.4800000000000001E-2</v>
      </c>
      <c r="E132" s="2">
        <f>I131*Table421114[[#This Row],[Oprocentowanie]]/12</f>
        <v>76.068952724088632</v>
      </c>
      <c r="F132" s="2">
        <f>Table421114[[#This Row],[Cała rata]]-Table421114[[#This Row],[Odsetki normalne]]</f>
        <v>1462.2578404277444</v>
      </c>
      <c r="G132" s="20">
        <f t="shared" si="5"/>
        <v>1538.326793151833</v>
      </c>
      <c r="H132" s="2"/>
      <c r="I132" s="11">
        <f>IF(I131-F132&gt;0.001,I131-F132-Table421114[[#This Row],[Ile nadpłacamy przy tej racie?]],0)</f>
        <v>15195.177062657356</v>
      </c>
      <c r="K132" s="2">
        <f>IF(Table421114[[#This Row],[Rok]]&lt;9,Table421114[[#This Row],[Odsetki normalne]]*50%,Table421114[[#This Row],[Odsetki normalne]])</f>
        <v>76.068952724088632</v>
      </c>
    </row>
    <row r="133" spans="2:11" x14ac:dyDescent="0.25">
      <c r="B133" s="1">
        <f t="shared" si="4"/>
        <v>10</v>
      </c>
      <c r="C133" s="4">
        <f t="shared" si="6"/>
        <v>117</v>
      </c>
      <c r="D133" s="5">
        <v>5.4800000000000001E-2</v>
      </c>
      <c r="E133" s="2">
        <f>I132*Table421114[[#This Row],[Oprocentowanie]]/12</f>
        <v>69.391308586135253</v>
      </c>
      <c r="F133" s="2">
        <f>Table421114[[#This Row],[Cała rata]]-Table421114[[#This Row],[Odsetki normalne]]</f>
        <v>1468.9354845656978</v>
      </c>
      <c r="G133" s="20">
        <f t="shared" si="5"/>
        <v>1538.326793151833</v>
      </c>
      <c r="H133" s="2"/>
      <c r="I133" s="11">
        <f>IF(I132-F133&gt;0.001,I132-F133-Table421114[[#This Row],[Ile nadpłacamy przy tej racie?]],0)</f>
        <v>13726.241578091658</v>
      </c>
      <c r="K133" s="2">
        <f>IF(Table421114[[#This Row],[Rok]]&lt;9,Table421114[[#This Row],[Odsetki normalne]]*50%,Table421114[[#This Row],[Odsetki normalne]])</f>
        <v>69.391308586135253</v>
      </c>
    </row>
    <row r="134" spans="2:11" x14ac:dyDescent="0.25">
      <c r="B134" s="1">
        <f t="shared" si="4"/>
        <v>10</v>
      </c>
      <c r="C134" s="4">
        <f t="shared" si="6"/>
        <v>118</v>
      </c>
      <c r="D134" s="5">
        <v>5.4800000000000001E-2</v>
      </c>
      <c r="E134" s="2">
        <f>I133*Table421114[[#This Row],[Oprocentowanie]]/12</f>
        <v>62.683169873285237</v>
      </c>
      <c r="F134" s="2">
        <f>Table421114[[#This Row],[Cała rata]]-Table421114[[#This Row],[Odsetki normalne]]</f>
        <v>1475.6436232785477</v>
      </c>
      <c r="G134" s="20">
        <f t="shared" si="5"/>
        <v>1538.326793151833</v>
      </c>
      <c r="H134" s="2"/>
      <c r="I134" s="11">
        <f>IF(I133-F134&gt;0.001,I133-F134-Table421114[[#This Row],[Ile nadpłacamy przy tej racie?]],0)</f>
        <v>12250.597954813111</v>
      </c>
      <c r="K134" s="2">
        <f>IF(Table421114[[#This Row],[Rok]]&lt;9,Table421114[[#This Row],[Odsetki normalne]]*50%,Table421114[[#This Row],[Odsetki normalne]])</f>
        <v>62.683169873285237</v>
      </c>
    </row>
    <row r="135" spans="2:11" x14ac:dyDescent="0.25">
      <c r="B135" s="1">
        <f t="shared" si="4"/>
        <v>10</v>
      </c>
      <c r="C135" s="4">
        <f t="shared" si="6"/>
        <v>119</v>
      </c>
      <c r="D135" s="5">
        <v>5.4800000000000001E-2</v>
      </c>
      <c r="E135" s="2">
        <f>I134*Table421114[[#This Row],[Oprocentowanie]]/12</f>
        <v>55.944397326979875</v>
      </c>
      <c r="F135" s="2">
        <f>Table421114[[#This Row],[Cała rata]]-Table421114[[#This Row],[Odsetki normalne]]</f>
        <v>1482.3823958248531</v>
      </c>
      <c r="G135" s="20">
        <f t="shared" si="5"/>
        <v>1538.326793151833</v>
      </c>
      <c r="H135" s="2"/>
      <c r="I135" s="11">
        <f>IF(I134-F135&gt;0.001,I134-F135-Table421114[[#This Row],[Ile nadpłacamy przy tej racie?]],0)</f>
        <v>10768.215558988257</v>
      </c>
      <c r="K135" s="2">
        <f>IF(Table421114[[#This Row],[Rok]]&lt;9,Table421114[[#This Row],[Odsetki normalne]]*50%,Table421114[[#This Row],[Odsetki normalne]])</f>
        <v>55.944397326979875</v>
      </c>
    </row>
    <row r="136" spans="2:11" x14ac:dyDescent="0.25">
      <c r="B136" s="1">
        <f t="shared" si="4"/>
        <v>10</v>
      </c>
      <c r="C136" s="4">
        <f t="shared" si="6"/>
        <v>120</v>
      </c>
      <c r="D136" s="5">
        <v>5.4800000000000001E-2</v>
      </c>
      <c r="E136" s="2">
        <f>I135*Table421114[[#This Row],[Oprocentowanie]]/12</f>
        <v>49.174851052713045</v>
      </c>
      <c r="F136" s="2">
        <f>Table421114[[#This Row],[Cała rata]]-Table421114[[#This Row],[Odsetki normalne]]</f>
        <v>1489.1519420991201</v>
      </c>
      <c r="G136" s="20">
        <f t="shared" si="5"/>
        <v>1538.326793151833</v>
      </c>
      <c r="H136" s="2"/>
      <c r="I136" s="11">
        <f>IF(I135-F136&gt;0.001,I135-F136-Table421114[[#This Row],[Ile nadpłacamy przy tej racie?]],0)</f>
        <v>9279.063616889136</v>
      </c>
      <c r="K136" s="2">
        <f>IF(Table421114[[#This Row],[Rok]]&lt;9,Table421114[[#This Row],[Odsetki normalne]]*50%,Table421114[[#This Row],[Odsetki normalne]])</f>
        <v>49.174851052713045</v>
      </c>
    </row>
    <row r="137" spans="2:11" x14ac:dyDescent="0.25">
      <c r="B137" s="6">
        <f t="shared" si="4"/>
        <v>11</v>
      </c>
      <c r="C137" s="7">
        <f t="shared" si="6"/>
        <v>121</v>
      </c>
      <c r="D137" s="8">
        <v>5.4800000000000001E-2</v>
      </c>
      <c r="E137" s="9">
        <f>I136*Table421114[[#This Row],[Oprocentowanie]]/12</f>
        <v>42.374390517127054</v>
      </c>
      <c r="F137" s="9">
        <f>Table421114[[#This Row],[Cała rata]]-Table421114[[#This Row],[Odsetki normalne]]</f>
        <v>1495.952402634706</v>
      </c>
      <c r="G137" s="20">
        <f t="shared" si="5"/>
        <v>1538.326793151833</v>
      </c>
      <c r="H137" s="9"/>
      <c r="I137" s="9">
        <f>IF(I136-F137&gt;0.001,I136-F137-Table421114[[#This Row],[Ile nadpłacamy przy tej racie?]],0)</f>
        <v>7783.1112142544298</v>
      </c>
      <c r="K137" s="9">
        <f>IF(Table421114[[#This Row],[Rok]]&lt;9,Table421114[[#This Row],[Odsetki normalne]]*50%,Table421114[[#This Row],[Odsetki normalne]])</f>
        <v>42.374390517127054</v>
      </c>
    </row>
    <row r="138" spans="2:11" x14ac:dyDescent="0.25">
      <c r="B138" s="6">
        <f t="shared" si="4"/>
        <v>11</v>
      </c>
      <c r="C138" s="7">
        <f t="shared" si="6"/>
        <v>122</v>
      </c>
      <c r="D138" s="8">
        <v>5.4800000000000001E-2</v>
      </c>
      <c r="E138" s="9">
        <f>I137*Table421114[[#This Row],[Oprocentowanie]]/12</f>
        <v>35.542874545095231</v>
      </c>
      <c r="F138" s="9">
        <f>Table421114[[#This Row],[Cała rata]]-Table421114[[#This Row],[Odsetki normalne]]</f>
        <v>1502.7839186067379</v>
      </c>
      <c r="G138" s="20">
        <f t="shared" si="5"/>
        <v>1538.326793151833</v>
      </c>
      <c r="H138" s="9"/>
      <c r="I138" s="9">
        <f>IF(I137-F138&gt;0.001,I137-F138-Table421114[[#This Row],[Ile nadpłacamy przy tej racie?]],0)</f>
        <v>6280.3272956476922</v>
      </c>
      <c r="K138" s="9">
        <f>IF(Table421114[[#This Row],[Rok]]&lt;9,Table421114[[#This Row],[Odsetki normalne]]*50%,Table421114[[#This Row],[Odsetki normalne]])</f>
        <v>35.542874545095231</v>
      </c>
    </row>
    <row r="139" spans="2:11" x14ac:dyDescent="0.25">
      <c r="B139" s="6">
        <f t="shared" si="4"/>
        <v>11</v>
      </c>
      <c r="C139" s="7">
        <f t="shared" si="6"/>
        <v>123</v>
      </c>
      <c r="D139" s="8">
        <v>5.4800000000000001E-2</v>
      </c>
      <c r="E139" s="9">
        <f>I138*Table421114[[#This Row],[Oprocentowanie]]/12</f>
        <v>28.680161316791128</v>
      </c>
      <c r="F139" s="9">
        <f>Table421114[[#This Row],[Cała rata]]-Table421114[[#This Row],[Odsetki normalne]]</f>
        <v>1509.6466318350419</v>
      </c>
      <c r="G139" s="20">
        <f t="shared" si="5"/>
        <v>1538.326793151833</v>
      </c>
      <c r="H139" s="9"/>
      <c r="I139" s="9">
        <f>IF(I138-F139&gt;0.001,I138-F139-Table421114[[#This Row],[Ile nadpłacamy przy tej racie?]],0)</f>
        <v>4770.68066381265</v>
      </c>
      <c r="K139" s="9">
        <f>IF(Table421114[[#This Row],[Rok]]&lt;9,Table421114[[#This Row],[Odsetki normalne]]*50%,Table421114[[#This Row],[Odsetki normalne]])</f>
        <v>28.680161316791128</v>
      </c>
    </row>
    <row r="140" spans="2:11" x14ac:dyDescent="0.25">
      <c r="B140" s="6">
        <f t="shared" si="4"/>
        <v>11</v>
      </c>
      <c r="C140" s="7">
        <f t="shared" si="6"/>
        <v>124</v>
      </c>
      <c r="D140" s="8">
        <v>5.4800000000000001E-2</v>
      </c>
      <c r="E140" s="9">
        <f>I139*Table421114[[#This Row],[Oprocentowanie]]/12</f>
        <v>21.786108364744436</v>
      </c>
      <c r="F140" s="9">
        <f>Table421114[[#This Row],[Cała rata]]-Table421114[[#This Row],[Odsetki normalne]]</f>
        <v>1516.5406847870886</v>
      </c>
      <c r="G140" s="20">
        <f t="shared" si="5"/>
        <v>1538.326793151833</v>
      </c>
      <c r="H140" s="9"/>
      <c r="I140" s="9">
        <f>IF(I139-F140&gt;0.001,I139-F140-Table421114[[#This Row],[Ile nadpłacamy przy tej racie?]],0)</f>
        <v>3254.1399790255614</v>
      </c>
      <c r="K140" s="9">
        <f>IF(Table421114[[#This Row],[Rok]]&lt;9,Table421114[[#This Row],[Odsetki normalne]]*50%,Table421114[[#This Row],[Odsetki normalne]])</f>
        <v>21.786108364744436</v>
      </c>
    </row>
    <row r="141" spans="2:11" x14ac:dyDescent="0.25">
      <c r="B141" s="6">
        <f t="shared" si="4"/>
        <v>11</v>
      </c>
      <c r="C141" s="7">
        <f t="shared" si="6"/>
        <v>125</v>
      </c>
      <c r="D141" s="8">
        <v>5.4800000000000001E-2</v>
      </c>
      <c r="E141" s="9">
        <f>I140*Table421114[[#This Row],[Oprocentowanie]]/12</f>
        <v>14.860572570883397</v>
      </c>
      <c r="F141" s="9">
        <f>Table421114[[#This Row],[Cała rata]]-Table421114[[#This Row],[Odsetki normalne]]</f>
        <v>1523.4662205809495</v>
      </c>
      <c r="G141" s="20">
        <f t="shared" si="5"/>
        <v>1538.326793151833</v>
      </c>
      <c r="H141" s="9"/>
      <c r="I141" s="9">
        <f>IF(I140-F141&gt;0.001,I140-F141-Table421114[[#This Row],[Ile nadpłacamy przy tej racie?]],0)</f>
        <v>1730.6737584446118</v>
      </c>
      <c r="K141" s="9">
        <f>IF(Table421114[[#This Row],[Rok]]&lt;9,Table421114[[#This Row],[Odsetki normalne]]*50%,Table421114[[#This Row],[Odsetki normalne]])</f>
        <v>14.860572570883397</v>
      </c>
    </row>
    <row r="142" spans="2:11" x14ac:dyDescent="0.25">
      <c r="B142" s="6">
        <f t="shared" si="4"/>
        <v>11</v>
      </c>
      <c r="C142" s="7">
        <f t="shared" si="6"/>
        <v>126</v>
      </c>
      <c r="D142" s="8">
        <v>5.4800000000000001E-2</v>
      </c>
      <c r="E142" s="9">
        <f>I141*Table421114[[#This Row],[Oprocentowanie]]/12</f>
        <v>7.9034101635637279</v>
      </c>
      <c r="F142" s="9">
        <f>Table421114[[#This Row],[Cała rata]]-Table421114[[#This Row],[Odsetki normalne]]</f>
        <v>1530.4233829882694</v>
      </c>
      <c r="G142" s="20">
        <f t="shared" si="5"/>
        <v>1538.326793151833</v>
      </c>
      <c r="H142" s="9"/>
      <c r="I142" s="9">
        <f>IF(I141-F142&gt;0.001,I141-F142-Table421114[[#This Row],[Ile nadpłacamy przy tej racie?]],0)</f>
        <v>200.25037545634245</v>
      </c>
      <c r="K142" s="9">
        <f>IF(Table421114[[#This Row],[Rok]]&lt;9,Table421114[[#This Row],[Odsetki normalne]]*50%,Table421114[[#This Row],[Odsetki normalne]])</f>
        <v>7.9034101635637279</v>
      </c>
    </row>
    <row r="143" spans="2:11" x14ac:dyDescent="0.25">
      <c r="B143" s="6">
        <f t="shared" si="4"/>
        <v>11</v>
      </c>
      <c r="C143" s="7">
        <f t="shared" si="6"/>
        <v>127</v>
      </c>
      <c r="D143" s="8">
        <v>5.4800000000000001E-2</v>
      </c>
      <c r="E143" s="9">
        <f>I142*Table421114[[#This Row],[Oprocentowanie]]/12</f>
        <v>0.91447671458396396</v>
      </c>
      <c r="F143" s="9">
        <f>Table421114[[#This Row],[Cała rata]]-Table421114[[#This Row],[Odsetki normalne]]</f>
        <v>1537.412316437249</v>
      </c>
      <c r="G143" s="20">
        <f t="shared" si="5"/>
        <v>1538.326793151833</v>
      </c>
      <c r="H143" s="9"/>
      <c r="I143" s="9">
        <f>IF(I142-F143&gt;0.001,I142-F143-Table421114[[#This Row],[Ile nadpłacamy przy tej racie?]],0)</f>
        <v>0</v>
      </c>
      <c r="K143" s="9">
        <f>IF(Table421114[[#This Row],[Rok]]&lt;9,Table421114[[#This Row],[Odsetki normalne]]*50%,Table421114[[#This Row],[Odsetki normalne]])</f>
        <v>0.91447671458396396</v>
      </c>
    </row>
    <row r="144" spans="2:11" x14ac:dyDescent="0.25">
      <c r="B144" s="6">
        <f t="shared" si="4"/>
        <v>11</v>
      </c>
      <c r="C144" s="7">
        <f t="shared" si="6"/>
        <v>128</v>
      </c>
      <c r="D144" s="8">
        <v>5.4800000000000001E-2</v>
      </c>
      <c r="E144" s="9">
        <f>I143*Table421114[[#This Row],[Oprocentowanie]]/12</f>
        <v>0</v>
      </c>
      <c r="F144" s="9">
        <f>Table421114[[#This Row],[Cała rata]]-Table421114[[#This Row],[Odsetki normalne]]</f>
        <v>0</v>
      </c>
      <c r="G144" s="20">
        <f t="shared" si="5"/>
        <v>0</v>
      </c>
      <c r="H144" s="9"/>
      <c r="I144" s="9">
        <f>IF(I143-F144&gt;0.001,I143-F144-Table421114[[#This Row],[Ile nadpłacamy przy tej racie?]],0)</f>
        <v>0</v>
      </c>
      <c r="K144" s="9">
        <f>IF(Table421114[[#This Row],[Rok]]&lt;9,Table421114[[#This Row],[Odsetki normalne]]*50%,Table421114[[#This Row],[Odsetki normalne]])</f>
        <v>0</v>
      </c>
    </row>
    <row r="145" spans="2:11" x14ac:dyDescent="0.25">
      <c r="B145" s="6">
        <f t="shared" si="4"/>
        <v>11</v>
      </c>
      <c r="C145" s="7">
        <f t="shared" si="6"/>
        <v>129</v>
      </c>
      <c r="D145" s="8">
        <v>5.4800000000000001E-2</v>
      </c>
      <c r="E145" s="9">
        <f>I144*Table421114[[#This Row],[Oprocentowanie]]/12</f>
        <v>0</v>
      </c>
      <c r="F145" s="9">
        <f>Table421114[[#This Row],[Cała rata]]-Table421114[[#This Row],[Odsetki normalne]]</f>
        <v>0</v>
      </c>
      <c r="G145" s="20">
        <f t="shared" si="5"/>
        <v>0</v>
      </c>
      <c r="H145" s="9"/>
      <c r="I145" s="9">
        <f>IF(I144-F145&gt;0.001,I144-F145-Table421114[[#This Row],[Ile nadpłacamy przy tej racie?]],0)</f>
        <v>0</v>
      </c>
      <c r="K145" s="9">
        <f>IF(Table421114[[#This Row],[Rok]]&lt;9,Table421114[[#This Row],[Odsetki normalne]]*50%,Table421114[[#This Row],[Odsetki normalne]])</f>
        <v>0</v>
      </c>
    </row>
    <row r="146" spans="2:11" x14ac:dyDescent="0.25">
      <c r="B146" s="6">
        <f t="shared" ref="B146:B209" si="7">ROUNDUP(C146/12,0)</f>
        <v>11</v>
      </c>
      <c r="C146" s="7">
        <f t="shared" si="6"/>
        <v>130</v>
      </c>
      <c r="D146" s="8">
        <v>5.4800000000000001E-2</v>
      </c>
      <c r="E146" s="9">
        <f>I145*Table421114[[#This Row],[Oprocentowanie]]/12</f>
        <v>0</v>
      </c>
      <c r="F146" s="9">
        <f>Table421114[[#This Row],[Cała rata]]-Table421114[[#This Row],[Odsetki normalne]]</f>
        <v>0</v>
      </c>
      <c r="G146" s="20">
        <f t="shared" ref="G146:G209" si="8">IF(I145&gt;0.001,-$C$8,0)</f>
        <v>0</v>
      </c>
      <c r="H146" s="9"/>
      <c r="I146" s="9">
        <f>IF(I145-F146&gt;0.001,I145-F146-Table421114[[#This Row],[Ile nadpłacamy przy tej racie?]],0)</f>
        <v>0</v>
      </c>
      <c r="K146" s="9">
        <f>IF(Table421114[[#This Row],[Rok]]&lt;9,Table421114[[#This Row],[Odsetki normalne]]*50%,Table421114[[#This Row],[Odsetki normalne]])</f>
        <v>0</v>
      </c>
    </row>
    <row r="147" spans="2:11" x14ac:dyDescent="0.25">
      <c r="B147" s="6">
        <f t="shared" si="7"/>
        <v>11</v>
      </c>
      <c r="C147" s="7">
        <f t="shared" ref="C147:C210" si="9">C146+1</f>
        <v>131</v>
      </c>
      <c r="D147" s="8">
        <v>5.4800000000000001E-2</v>
      </c>
      <c r="E147" s="9">
        <f>I146*Table421114[[#This Row],[Oprocentowanie]]/12</f>
        <v>0</v>
      </c>
      <c r="F147" s="9">
        <f>Table421114[[#This Row],[Cała rata]]-Table421114[[#This Row],[Odsetki normalne]]</f>
        <v>0</v>
      </c>
      <c r="G147" s="20">
        <f t="shared" si="8"/>
        <v>0</v>
      </c>
      <c r="H147" s="9"/>
      <c r="I147" s="9">
        <f>IF(I146-F147&gt;0.001,I146-F147-Table421114[[#This Row],[Ile nadpłacamy przy tej racie?]],0)</f>
        <v>0</v>
      </c>
      <c r="K147" s="9">
        <f>IF(Table421114[[#This Row],[Rok]]&lt;9,Table421114[[#This Row],[Odsetki normalne]]*50%,Table421114[[#This Row],[Odsetki normalne]])</f>
        <v>0</v>
      </c>
    </row>
    <row r="148" spans="2:11" x14ac:dyDescent="0.25">
      <c r="B148" s="6">
        <f t="shared" si="7"/>
        <v>11</v>
      </c>
      <c r="C148" s="7">
        <f t="shared" si="9"/>
        <v>132</v>
      </c>
      <c r="D148" s="8">
        <v>5.4800000000000001E-2</v>
      </c>
      <c r="E148" s="9">
        <f>I147*Table421114[[#This Row],[Oprocentowanie]]/12</f>
        <v>0</v>
      </c>
      <c r="F148" s="9">
        <f>Table421114[[#This Row],[Cała rata]]-Table421114[[#This Row],[Odsetki normalne]]</f>
        <v>0</v>
      </c>
      <c r="G148" s="20">
        <f t="shared" si="8"/>
        <v>0</v>
      </c>
      <c r="H148" s="9"/>
      <c r="I148" s="9">
        <f>IF(I147-F148&gt;0.001,I147-F148-Table421114[[#This Row],[Ile nadpłacamy przy tej racie?]],0)</f>
        <v>0</v>
      </c>
      <c r="K148" s="9">
        <f>IF(Table421114[[#This Row],[Rok]]&lt;9,Table421114[[#This Row],[Odsetki normalne]]*50%,Table421114[[#This Row],[Odsetki normalne]])</f>
        <v>0</v>
      </c>
    </row>
    <row r="149" spans="2:11" x14ac:dyDescent="0.25">
      <c r="B149" s="1">
        <f t="shared" si="7"/>
        <v>12</v>
      </c>
      <c r="C149" s="4">
        <f t="shared" si="9"/>
        <v>133</v>
      </c>
      <c r="D149" s="5">
        <v>5.4800000000000001E-2</v>
      </c>
      <c r="E149" s="2">
        <f>I148*Table421114[[#This Row],[Oprocentowanie]]/12</f>
        <v>0</v>
      </c>
      <c r="F149" s="2">
        <f>Table421114[[#This Row],[Cała rata]]-Table421114[[#This Row],[Odsetki normalne]]</f>
        <v>0</v>
      </c>
      <c r="G149" s="20">
        <f t="shared" si="8"/>
        <v>0</v>
      </c>
      <c r="H149" s="2"/>
      <c r="I149" s="11">
        <f>IF(I148-F149&gt;0.001,I148-F149-Table421114[[#This Row],[Ile nadpłacamy przy tej racie?]],0)</f>
        <v>0</v>
      </c>
      <c r="K149" s="2">
        <f>IF(Table421114[[#This Row],[Rok]]&lt;9,Table421114[[#This Row],[Odsetki normalne]]*50%,Table421114[[#This Row],[Odsetki normalne]])</f>
        <v>0</v>
      </c>
    </row>
    <row r="150" spans="2:11" x14ac:dyDescent="0.25">
      <c r="B150" s="1">
        <f t="shared" si="7"/>
        <v>12</v>
      </c>
      <c r="C150" s="4">
        <f t="shared" si="9"/>
        <v>134</v>
      </c>
      <c r="D150" s="5">
        <v>5.4800000000000001E-2</v>
      </c>
      <c r="E150" s="2">
        <f>I149*Table421114[[#This Row],[Oprocentowanie]]/12</f>
        <v>0</v>
      </c>
      <c r="F150" s="2">
        <f>Table421114[[#This Row],[Cała rata]]-Table421114[[#This Row],[Odsetki normalne]]</f>
        <v>0</v>
      </c>
      <c r="G150" s="20">
        <f t="shared" si="8"/>
        <v>0</v>
      </c>
      <c r="H150" s="2"/>
      <c r="I150" s="11">
        <f>IF(I149-F150&gt;0.001,I149-F150-Table421114[[#This Row],[Ile nadpłacamy przy tej racie?]],0)</f>
        <v>0</v>
      </c>
      <c r="K150" s="2">
        <f>IF(Table421114[[#This Row],[Rok]]&lt;9,Table421114[[#This Row],[Odsetki normalne]]*50%,Table421114[[#This Row],[Odsetki normalne]])</f>
        <v>0</v>
      </c>
    </row>
    <row r="151" spans="2:11" x14ac:dyDescent="0.25">
      <c r="B151" s="1">
        <f t="shared" si="7"/>
        <v>12</v>
      </c>
      <c r="C151" s="4">
        <f t="shared" si="9"/>
        <v>135</v>
      </c>
      <c r="D151" s="5">
        <v>5.4800000000000001E-2</v>
      </c>
      <c r="E151" s="2">
        <f>I150*Table421114[[#This Row],[Oprocentowanie]]/12</f>
        <v>0</v>
      </c>
      <c r="F151" s="2">
        <f>Table421114[[#This Row],[Cała rata]]-Table421114[[#This Row],[Odsetki normalne]]</f>
        <v>0</v>
      </c>
      <c r="G151" s="20">
        <f t="shared" si="8"/>
        <v>0</v>
      </c>
      <c r="H151" s="2"/>
      <c r="I151" s="11">
        <f>IF(I150-F151&gt;0.001,I150-F151-Table421114[[#This Row],[Ile nadpłacamy przy tej racie?]],0)</f>
        <v>0</v>
      </c>
      <c r="K151" s="2">
        <f>IF(Table421114[[#This Row],[Rok]]&lt;9,Table421114[[#This Row],[Odsetki normalne]]*50%,Table421114[[#This Row],[Odsetki normalne]])</f>
        <v>0</v>
      </c>
    </row>
    <row r="152" spans="2:11" x14ac:dyDescent="0.25">
      <c r="B152" s="1">
        <f t="shared" si="7"/>
        <v>12</v>
      </c>
      <c r="C152" s="4">
        <f t="shared" si="9"/>
        <v>136</v>
      </c>
      <c r="D152" s="5">
        <v>5.4800000000000001E-2</v>
      </c>
      <c r="E152" s="2">
        <f>I151*Table421114[[#This Row],[Oprocentowanie]]/12</f>
        <v>0</v>
      </c>
      <c r="F152" s="2">
        <f>Table421114[[#This Row],[Cała rata]]-Table421114[[#This Row],[Odsetki normalne]]</f>
        <v>0</v>
      </c>
      <c r="G152" s="20">
        <f t="shared" si="8"/>
        <v>0</v>
      </c>
      <c r="H152" s="2"/>
      <c r="I152" s="11">
        <f>IF(I151-F152&gt;0.001,I151-F152-Table421114[[#This Row],[Ile nadpłacamy przy tej racie?]],0)</f>
        <v>0</v>
      </c>
      <c r="K152" s="2">
        <f>IF(Table421114[[#This Row],[Rok]]&lt;9,Table421114[[#This Row],[Odsetki normalne]]*50%,Table421114[[#This Row],[Odsetki normalne]])</f>
        <v>0</v>
      </c>
    </row>
    <row r="153" spans="2:11" x14ac:dyDescent="0.25">
      <c r="B153" s="1">
        <f t="shared" si="7"/>
        <v>12</v>
      </c>
      <c r="C153" s="4">
        <f t="shared" si="9"/>
        <v>137</v>
      </c>
      <c r="D153" s="5">
        <v>5.4800000000000001E-2</v>
      </c>
      <c r="E153" s="2">
        <f>I152*Table421114[[#This Row],[Oprocentowanie]]/12</f>
        <v>0</v>
      </c>
      <c r="F153" s="2">
        <f>Table421114[[#This Row],[Cała rata]]-Table421114[[#This Row],[Odsetki normalne]]</f>
        <v>0</v>
      </c>
      <c r="G153" s="20">
        <f t="shared" si="8"/>
        <v>0</v>
      </c>
      <c r="H153" s="2"/>
      <c r="I153" s="11">
        <f>IF(I152-F153&gt;0.001,I152-F153-Table421114[[#This Row],[Ile nadpłacamy przy tej racie?]],0)</f>
        <v>0</v>
      </c>
      <c r="K153" s="2">
        <f>IF(Table421114[[#This Row],[Rok]]&lt;9,Table421114[[#This Row],[Odsetki normalne]]*50%,Table421114[[#This Row],[Odsetki normalne]])</f>
        <v>0</v>
      </c>
    </row>
    <row r="154" spans="2:11" x14ac:dyDescent="0.25">
      <c r="B154" s="1">
        <f t="shared" si="7"/>
        <v>12</v>
      </c>
      <c r="C154" s="4">
        <f t="shared" si="9"/>
        <v>138</v>
      </c>
      <c r="D154" s="5">
        <v>5.4800000000000001E-2</v>
      </c>
      <c r="E154" s="2">
        <f>I153*Table421114[[#This Row],[Oprocentowanie]]/12</f>
        <v>0</v>
      </c>
      <c r="F154" s="2">
        <f>Table421114[[#This Row],[Cała rata]]-Table421114[[#This Row],[Odsetki normalne]]</f>
        <v>0</v>
      </c>
      <c r="G154" s="20">
        <f t="shared" si="8"/>
        <v>0</v>
      </c>
      <c r="H154" s="2"/>
      <c r="I154" s="11">
        <f>IF(I153-F154&gt;0.001,I153-F154-Table421114[[#This Row],[Ile nadpłacamy przy tej racie?]],0)</f>
        <v>0</v>
      </c>
      <c r="K154" s="2">
        <f>IF(Table421114[[#This Row],[Rok]]&lt;9,Table421114[[#This Row],[Odsetki normalne]]*50%,Table421114[[#This Row],[Odsetki normalne]])</f>
        <v>0</v>
      </c>
    </row>
    <row r="155" spans="2:11" x14ac:dyDescent="0.25">
      <c r="B155" s="1">
        <f t="shared" si="7"/>
        <v>12</v>
      </c>
      <c r="C155" s="4">
        <f t="shared" si="9"/>
        <v>139</v>
      </c>
      <c r="D155" s="5">
        <v>5.4800000000000001E-2</v>
      </c>
      <c r="E155" s="2">
        <f>I154*Table421114[[#This Row],[Oprocentowanie]]/12</f>
        <v>0</v>
      </c>
      <c r="F155" s="2">
        <f>Table421114[[#This Row],[Cała rata]]-Table421114[[#This Row],[Odsetki normalne]]</f>
        <v>0</v>
      </c>
      <c r="G155" s="20">
        <f t="shared" si="8"/>
        <v>0</v>
      </c>
      <c r="H155" s="2"/>
      <c r="I155" s="11">
        <f>IF(I154-F155&gt;0.001,I154-F155-Table421114[[#This Row],[Ile nadpłacamy przy tej racie?]],0)</f>
        <v>0</v>
      </c>
      <c r="K155" s="2">
        <f>IF(Table421114[[#This Row],[Rok]]&lt;9,Table421114[[#This Row],[Odsetki normalne]]*50%,Table421114[[#This Row],[Odsetki normalne]])</f>
        <v>0</v>
      </c>
    </row>
    <row r="156" spans="2:11" x14ac:dyDescent="0.25">
      <c r="B156" s="1">
        <f t="shared" si="7"/>
        <v>12</v>
      </c>
      <c r="C156" s="4">
        <f t="shared" si="9"/>
        <v>140</v>
      </c>
      <c r="D156" s="5">
        <v>5.4800000000000001E-2</v>
      </c>
      <c r="E156" s="2">
        <f>I155*Table421114[[#This Row],[Oprocentowanie]]/12</f>
        <v>0</v>
      </c>
      <c r="F156" s="2">
        <f>Table421114[[#This Row],[Cała rata]]-Table421114[[#This Row],[Odsetki normalne]]</f>
        <v>0</v>
      </c>
      <c r="G156" s="20">
        <f t="shared" si="8"/>
        <v>0</v>
      </c>
      <c r="H156" s="2"/>
      <c r="I156" s="11">
        <f>IF(I155-F156&gt;0.001,I155-F156-Table421114[[#This Row],[Ile nadpłacamy przy tej racie?]],0)</f>
        <v>0</v>
      </c>
      <c r="K156" s="2">
        <f>IF(Table421114[[#This Row],[Rok]]&lt;9,Table421114[[#This Row],[Odsetki normalne]]*50%,Table421114[[#This Row],[Odsetki normalne]])</f>
        <v>0</v>
      </c>
    </row>
    <row r="157" spans="2:11" x14ac:dyDescent="0.25">
      <c r="B157" s="1">
        <f t="shared" si="7"/>
        <v>12</v>
      </c>
      <c r="C157" s="4">
        <f t="shared" si="9"/>
        <v>141</v>
      </c>
      <c r="D157" s="5">
        <v>5.4800000000000001E-2</v>
      </c>
      <c r="E157" s="2">
        <f>I156*Table421114[[#This Row],[Oprocentowanie]]/12</f>
        <v>0</v>
      </c>
      <c r="F157" s="2">
        <f>Table421114[[#This Row],[Cała rata]]-Table421114[[#This Row],[Odsetki normalne]]</f>
        <v>0</v>
      </c>
      <c r="G157" s="20">
        <f t="shared" si="8"/>
        <v>0</v>
      </c>
      <c r="H157" s="2"/>
      <c r="I157" s="11">
        <f>IF(I156-F157&gt;0.001,I156-F157-Table421114[[#This Row],[Ile nadpłacamy przy tej racie?]],0)</f>
        <v>0</v>
      </c>
      <c r="K157" s="2">
        <f>IF(Table421114[[#This Row],[Rok]]&lt;9,Table421114[[#This Row],[Odsetki normalne]]*50%,Table421114[[#This Row],[Odsetki normalne]])</f>
        <v>0</v>
      </c>
    </row>
    <row r="158" spans="2:11" x14ac:dyDescent="0.25">
      <c r="B158" s="1">
        <f t="shared" si="7"/>
        <v>12</v>
      </c>
      <c r="C158" s="4">
        <f t="shared" si="9"/>
        <v>142</v>
      </c>
      <c r="D158" s="5">
        <v>5.4800000000000001E-2</v>
      </c>
      <c r="E158" s="2">
        <f>I157*Table421114[[#This Row],[Oprocentowanie]]/12</f>
        <v>0</v>
      </c>
      <c r="F158" s="2">
        <f>Table421114[[#This Row],[Cała rata]]-Table421114[[#This Row],[Odsetki normalne]]</f>
        <v>0</v>
      </c>
      <c r="G158" s="20">
        <f t="shared" si="8"/>
        <v>0</v>
      </c>
      <c r="H158" s="2"/>
      <c r="I158" s="11">
        <f>IF(I157-F158&gt;0.001,I157-F158-Table421114[[#This Row],[Ile nadpłacamy przy tej racie?]],0)</f>
        <v>0</v>
      </c>
      <c r="K158" s="2">
        <f>IF(Table421114[[#This Row],[Rok]]&lt;9,Table421114[[#This Row],[Odsetki normalne]]*50%,Table421114[[#This Row],[Odsetki normalne]])</f>
        <v>0</v>
      </c>
    </row>
    <row r="159" spans="2:11" x14ac:dyDescent="0.25">
      <c r="B159" s="1">
        <f t="shared" si="7"/>
        <v>12</v>
      </c>
      <c r="C159" s="4">
        <f t="shared" si="9"/>
        <v>143</v>
      </c>
      <c r="D159" s="5">
        <v>5.4800000000000001E-2</v>
      </c>
      <c r="E159" s="2">
        <f>I158*Table421114[[#This Row],[Oprocentowanie]]/12</f>
        <v>0</v>
      </c>
      <c r="F159" s="2">
        <f>Table421114[[#This Row],[Cała rata]]-Table421114[[#This Row],[Odsetki normalne]]</f>
        <v>0</v>
      </c>
      <c r="G159" s="20">
        <f t="shared" si="8"/>
        <v>0</v>
      </c>
      <c r="H159" s="2"/>
      <c r="I159" s="11">
        <f>IF(I158-F159&gt;0.001,I158-F159-Table421114[[#This Row],[Ile nadpłacamy przy tej racie?]],0)</f>
        <v>0</v>
      </c>
      <c r="K159" s="2">
        <f>IF(Table421114[[#This Row],[Rok]]&lt;9,Table421114[[#This Row],[Odsetki normalne]]*50%,Table421114[[#This Row],[Odsetki normalne]])</f>
        <v>0</v>
      </c>
    </row>
    <row r="160" spans="2:11" x14ac:dyDescent="0.25">
      <c r="B160" s="1">
        <f t="shared" si="7"/>
        <v>12</v>
      </c>
      <c r="C160" s="4">
        <f t="shared" si="9"/>
        <v>144</v>
      </c>
      <c r="D160" s="5">
        <v>5.4800000000000001E-2</v>
      </c>
      <c r="E160" s="2">
        <f>I159*Table421114[[#This Row],[Oprocentowanie]]/12</f>
        <v>0</v>
      </c>
      <c r="F160" s="2">
        <f>Table421114[[#This Row],[Cała rata]]-Table421114[[#This Row],[Odsetki normalne]]</f>
        <v>0</v>
      </c>
      <c r="G160" s="20">
        <f t="shared" si="8"/>
        <v>0</v>
      </c>
      <c r="H160" s="2"/>
      <c r="I160" s="11">
        <f>IF(I159-F160&gt;0.001,I159-F160-Table421114[[#This Row],[Ile nadpłacamy przy tej racie?]],0)</f>
        <v>0</v>
      </c>
      <c r="K160" s="2">
        <f>IF(Table421114[[#This Row],[Rok]]&lt;9,Table421114[[#This Row],[Odsetki normalne]]*50%,Table421114[[#This Row],[Odsetki normalne]])</f>
        <v>0</v>
      </c>
    </row>
    <row r="161" spans="2:11" x14ac:dyDescent="0.25">
      <c r="B161" s="6">
        <f t="shared" si="7"/>
        <v>13</v>
      </c>
      <c r="C161" s="7">
        <f t="shared" si="9"/>
        <v>145</v>
      </c>
      <c r="D161" s="8">
        <v>5.4800000000000001E-2</v>
      </c>
      <c r="E161" s="9">
        <f>I160*Table421114[[#This Row],[Oprocentowanie]]/12</f>
        <v>0</v>
      </c>
      <c r="F161" s="9">
        <f>Table421114[[#This Row],[Cała rata]]-Table421114[[#This Row],[Odsetki normalne]]</f>
        <v>0</v>
      </c>
      <c r="G161" s="20">
        <f t="shared" si="8"/>
        <v>0</v>
      </c>
      <c r="H161" s="9"/>
      <c r="I161" s="9">
        <f>IF(I160-F161&gt;0.001,I160-F161-Table421114[[#This Row],[Ile nadpłacamy przy tej racie?]],0)</f>
        <v>0</v>
      </c>
      <c r="K161" s="9">
        <f>IF(Table421114[[#This Row],[Rok]]&lt;9,Table421114[[#This Row],[Odsetki normalne]]*50%,Table421114[[#This Row],[Odsetki normalne]])</f>
        <v>0</v>
      </c>
    </row>
    <row r="162" spans="2:11" x14ac:dyDescent="0.25">
      <c r="B162" s="6">
        <f t="shared" si="7"/>
        <v>13</v>
      </c>
      <c r="C162" s="7">
        <f t="shared" si="9"/>
        <v>146</v>
      </c>
      <c r="D162" s="8">
        <v>5.4800000000000001E-2</v>
      </c>
      <c r="E162" s="9">
        <f>I161*Table421114[[#This Row],[Oprocentowanie]]/12</f>
        <v>0</v>
      </c>
      <c r="F162" s="9">
        <f>Table421114[[#This Row],[Cała rata]]-Table421114[[#This Row],[Odsetki normalne]]</f>
        <v>0</v>
      </c>
      <c r="G162" s="20">
        <f t="shared" si="8"/>
        <v>0</v>
      </c>
      <c r="H162" s="9"/>
      <c r="I162" s="9">
        <f>IF(I161-F162&gt;0.001,I161-F162-Table421114[[#This Row],[Ile nadpłacamy przy tej racie?]],0)</f>
        <v>0</v>
      </c>
      <c r="K162" s="9">
        <f>IF(Table421114[[#This Row],[Rok]]&lt;9,Table421114[[#This Row],[Odsetki normalne]]*50%,Table421114[[#This Row],[Odsetki normalne]])</f>
        <v>0</v>
      </c>
    </row>
    <row r="163" spans="2:11" x14ac:dyDescent="0.25">
      <c r="B163" s="6">
        <f t="shared" si="7"/>
        <v>13</v>
      </c>
      <c r="C163" s="7">
        <f t="shared" si="9"/>
        <v>147</v>
      </c>
      <c r="D163" s="8">
        <v>5.4800000000000001E-2</v>
      </c>
      <c r="E163" s="9">
        <f>I162*Table421114[[#This Row],[Oprocentowanie]]/12</f>
        <v>0</v>
      </c>
      <c r="F163" s="9">
        <f>Table421114[[#This Row],[Cała rata]]-Table421114[[#This Row],[Odsetki normalne]]</f>
        <v>0</v>
      </c>
      <c r="G163" s="20">
        <f t="shared" si="8"/>
        <v>0</v>
      </c>
      <c r="H163" s="9"/>
      <c r="I163" s="9">
        <f>IF(I162-F163&gt;0.001,I162-F163-Table421114[[#This Row],[Ile nadpłacamy przy tej racie?]],0)</f>
        <v>0</v>
      </c>
      <c r="K163" s="9">
        <f>IF(Table421114[[#This Row],[Rok]]&lt;9,Table421114[[#This Row],[Odsetki normalne]]*50%,Table421114[[#This Row],[Odsetki normalne]])</f>
        <v>0</v>
      </c>
    </row>
    <row r="164" spans="2:11" x14ac:dyDescent="0.25">
      <c r="B164" s="6">
        <f t="shared" si="7"/>
        <v>13</v>
      </c>
      <c r="C164" s="7">
        <f t="shared" si="9"/>
        <v>148</v>
      </c>
      <c r="D164" s="8">
        <v>5.4800000000000001E-2</v>
      </c>
      <c r="E164" s="9">
        <f>I163*Table421114[[#This Row],[Oprocentowanie]]/12</f>
        <v>0</v>
      </c>
      <c r="F164" s="9">
        <f>Table421114[[#This Row],[Cała rata]]-Table421114[[#This Row],[Odsetki normalne]]</f>
        <v>0</v>
      </c>
      <c r="G164" s="20">
        <f t="shared" si="8"/>
        <v>0</v>
      </c>
      <c r="H164" s="9"/>
      <c r="I164" s="9">
        <f>IF(I163-F164&gt;0.001,I163-F164-Table421114[[#This Row],[Ile nadpłacamy przy tej racie?]],0)</f>
        <v>0</v>
      </c>
      <c r="K164" s="9">
        <f>IF(Table421114[[#This Row],[Rok]]&lt;9,Table421114[[#This Row],[Odsetki normalne]]*50%,Table421114[[#This Row],[Odsetki normalne]])</f>
        <v>0</v>
      </c>
    </row>
    <row r="165" spans="2:11" x14ac:dyDescent="0.25">
      <c r="B165" s="6">
        <f t="shared" si="7"/>
        <v>13</v>
      </c>
      <c r="C165" s="7">
        <f t="shared" si="9"/>
        <v>149</v>
      </c>
      <c r="D165" s="8">
        <v>5.4800000000000001E-2</v>
      </c>
      <c r="E165" s="9">
        <f>I164*Table421114[[#This Row],[Oprocentowanie]]/12</f>
        <v>0</v>
      </c>
      <c r="F165" s="9">
        <f>Table421114[[#This Row],[Cała rata]]-Table421114[[#This Row],[Odsetki normalne]]</f>
        <v>0</v>
      </c>
      <c r="G165" s="20">
        <f t="shared" si="8"/>
        <v>0</v>
      </c>
      <c r="H165" s="9"/>
      <c r="I165" s="9">
        <f>IF(I164-F165&gt;0.001,I164-F165-Table421114[[#This Row],[Ile nadpłacamy przy tej racie?]],0)</f>
        <v>0</v>
      </c>
      <c r="K165" s="9">
        <f>IF(Table421114[[#This Row],[Rok]]&lt;9,Table421114[[#This Row],[Odsetki normalne]]*50%,Table421114[[#This Row],[Odsetki normalne]])</f>
        <v>0</v>
      </c>
    </row>
    <row r="166" spans="2:11" x14ac:dyDescent="0.25">
      <c r="B166" s="6">
        <f t="shared" si="7"/>
        <v>13</v>
      </c>
      <c r="C166" s="7">
        <f t="shared" si="9"/>
        <v>150</v>
      </c>
      <c r="D166" s="8">
        <v>5.4800000000000001E-2</v>
      </c>
      <c r="E166" s="9">
        <f>I165*Table421114[[#This Row],[Oprocentowanie]]/12</f>
        <v>0</v>
      </c>
      <c r="F166" s="9">
        <f>Table421114[[#This Row],[Cała rata]]-Table421114[[#This Row],[Odsetki normalne]]</f>
        <v>0</v>
      </c>
      <c r="G166" s="20">
        <f t="shared" si="8"/>
        <v>0</v>
      </c>
      <c r="H166" s="9"/>
      <c r="I166" s="9">
        <f>IF(I165-F166&gt;0.001,I165-F166-Table421114[[#This Row],[Ile nadpłacamy przy tej racie?]],0)</f>
        <v>0</v>
      </c>
      <c r="K166" s="9">
        <f>IF(Table421114[[#This Row],[Rok]]&lt;9,Table421114[[#This Row],[Odsetki normalne]]*50%,Table421114[[#This Row],[Odsetki normalne]])</f>
        <v>0</v>
      </c>
    </row>
    <row r="167" spans="2:11" x14ac:dyDescent="0.25">
      <c r="B167" s="6">
        <f t="shared" si="7"/>
        <v>13</v>
      </c>
      <c r="C167" s="7">
        <f t="shared" si="9"/>
        <v>151</v>
      </c>
      <c r="D167" s="8">
        <v>5.4800000000000001E-2</v>
      </c>
      <c r="E167" s="9">
        <f>I166*Table421114[[#This Row],[Oprocentowanie]]/12</f>
        <v>0</v>
      </c>
      <c r="F167" s="9">
        <f>Table421114[[#This Row],[Cała rata]]-Table421114[[#This Row],[Odsetki normalne]]</f>
        <v>0</v>
      </c>
      <c r="G167" s="20">
        <f t="shared" si="8"/>
        <v>0</v>
      </c>
      <c r="H167" s="9"/>
      <c r="I167" s="9">
        <f>IF(I166-F167&gt;0.001,I166-F167-Table421114[[#This Row],[Ile nadpłacamy przy tej racie?]],0)</f>
        <v>0</v>
      </c>
      <c r="K167" s="9">
        <f>IF(Table421114[[#This Row],[Rok]]&lt;9,Table421114[[#This Row],[Odsetki normalne]]*50%,Table421114[[#This Row],[Odsetki normalne]])</f>
        <v>0</v>
      </c>
    </row>
    <row r="168" spans="2:11" x14ac:dyDescent="0.25">
      <c r="B168" s="6">
        <f t="shared" si="7"/>
        <v>13</v>
      </c>
      <c r="C168" s="7">
        <f t="shared" si="9"/>
        <v>152</v>
      </c>
      <c r="D168" s="8">
        <v>5.4800000000000001E-2</v>
      </c>
      <c r="E168" s="9">
        <f>I167*Table421114[[#This Row],[Oprocentowanie]]/12</f>
        <v>0</v>
      </c>
      <c r="F168" s="9">
        <f>Table421114[[#This Row],[Cała rata]]-Table421114[[#This Row],[Odsetki normalne]]</f>
        <v>0</v>
      </c>
      <c r="G168" s="20">
        <f t="shared" si="8"/>
        <v>0</v>
      </c>
      <c r="H168" s="9"/>
      <c r="I168" s="9">
        <f>IF(I167-F168&gt;0.001,I167-F168-Table421114[[#This Row],[Ile nadpłacamy przy tej racie?]],0)</f>
        <v>0</v>
      </c>
      <c r="K168" s="9">
        <f>IF(Table421114[[#This Row],[Rok]]&lt;9,Table421114[[#This Row],[Odsetki normalne]]*50%,Table421114[[#This Row],[Odsetki normalne]])</f>
        <v>0</v>
      </c>
    </row>
    <row r="169" spans="2:11" x14ac:dyDescent="0.25">
      <c r="B169" s="6">
        <f t="shared" si="7"/>
        <v>13</v>
      </c>
      <c r="C169" s="7">
        <f t="shared" si="9"/>
        <v>153</v>
      </c>
      <c r="D169" s="8">
        <v>5.4800000000000001E-2</v>
      </c>
      <c r="E169" s="9">
        <f>I168*Table421114[[#This Row],[Oprocentowanie]]/12</f>
        <v>0</v>
      </c>
      <c r="F169" s="9">
        <f>Table421114[[#This Row],[Cała rata]]-Table421114[[#This Row],[Odsetki normalne]]</f>
        <v>0</v>
      </c>
      <c r="G169" s="20">
        <f t="shared" si="8"/>
        <v>0</v>
      </c>
      <c r="H169" s="9"/>
      <c r="I169" s="9">
        <f>IF(I168-F169&gt;0.001,I168-F169-Table421114[[#This Row],[Ile nadpłacamy przy tej racie?]],0)</f>
        <v>0</v>
      </c>
      <c r="K169" s="9">
        <f>IF(Table421114[[#This Row],[Rok]]&lt;9,Table421114[[#This Row],[Odsetki normalne]]*50%,Table421114[[#This Row],[Odsetki normalne]])</f>
        <v>0</v>
      </c>
    </row>
    <row r="170" spans="2:11" x14ac:dyDescent="0.25">
      <c r="B170" s="6">
        <f t="shared" si="7"/>
        <v>13</v>
      </c>
      <c r="C170" s="7">
        <f t="shared" si="9"/>
        <v>154</v>
      </c>
      <c r="D170" s="8">
        <v>5.4800000000000001E-2</v>
      </c>
      <c r="E170" s="9">
        <f>I169*Table421114[[#This Row],[Oprocentowanie]]/12</f>
        <v>0</v>
      </c>
      <c r="F170" s="9">
        <f>Table421114[[#This Row],[Cała rata]]-Table421114[[#This Row],[Odsetki normalne]]</f>
        <v>0</v>
      </c>
      <c r="G170" s="20">
        <f t="shared" si="8"/>
        <v>0</v>
      </c>
      <c r="H170" s="9"/>
      <c r="I170" s="9">
        <f>IF(I169-F170&gt;0.001,I169-F170-Table421114[[#This Row],[Ile nadpłacamy przy tej racie?]],0)</f>
        <v>0</v>
      </c>
      <c r="K170" s="9">
        <f>IF(Table421114[[#This Row],[Rok]]&lt;9,Table421114[[#This Row],[Odsetki normalne]]*50%,Table421114[[#This Row],[Odsetki normalne]])</f>
        <v>0</v>
      </c>
    </row>
    <row r="171" spans="2:11" x14ac:dyDescent="0.25">
      <c r="B171" s="6">
        <f t="shared" si="7"/>
        <v>13</v>
      </c>
      <c r="C171" s="7">
        <f t="shared" si="9"/>
        <v>155</v>
      </c>
      <c r="D171" s="8">
        <v>5.4800000000000001E-2</v>
      </c>
      <c r="E171" s="9">
        <f>I170*Table421114[[#This Row],[Oprocentowanie]]/12</f>
        <v>0</v>
      </c>
      <c r="F171" s="9">
        <f>Table421114[[#This Row],[Cała rata]]-Table421114[[#This Row],[Odsetki normalne]]</f>
        <v>0</v>
      </c>
      <c r="G171" s="20">
        <f t="shared" si="8"/>
        <v>0</v>
      </c>
      <c r="H171" s="9"/>
      <c r="I171" s="9">
        <f>IF(I170-F171&gt;0.001,I170-F171-Table421114[[#This Row],[Ile nadpłacamy przy tej racie?]],0)</f>
        <v>0</v>
      </c>
      <c r="K171" s="9">
        <f>IF(Table421114[[#This Row],[Rok]]&lt;9,Table421114[[#This Row],[Odsetki normalne]]*50%,Table421114[[#This Row],[Odsetki normalne]])</f>
        <v>0</v>
      </c>
    </row>
    <row r="172" spans="2:11" x14ac:dyDescent="0.25">
      <c r="B172" s="6">
        <f t="shared" si="7"/>
        <v>13</v>
      </c>
      <c r="C172" s="7">
        <f t="shared" si="9"/>
        <v>156</v>
      </c>
      <c r="D172" s="8">
        <v>5.4800000000000001E-2</v>
      </c>
      <c r="E172" s="9">
        <f>I171*Table421114[[#This Row],[Oprocentowanie]]/12</f>
        <v>0</v>
      </c>
      <c r="F172" s="9">
        <f>Table421114[[#This Row],[Cała rata]]-Table421114[[#This Row],[Odsetki normalne]]</f>
        <v>0</v>
      </c>
      <c r="G172" s="20">
        <f t="shared" si="8"/>
        <v>0</v>
      </c>
      <c r="H172" s="9"/>
      <c r="I172" s="9">
        <f>IF(I171-F172&gt;0.001,I171-F172-Table421114[[#This Row],[Ile nadpłacamy przy tej racie?]],0)</f>
        <v>0</v>
      </c>
      <c r="K172" s="9">
        <f>IF(Table421114[[#This Row],[Rok]]&lt;9,Table421114[[#This Row],[Odsetki normalne]]*50%,Table421114[[#This Row],[Odsetki normalne]])</f>
        <v>0</v>
      </c>
    </row>
    <row r="173" spans="2:11" x14ac:dyDescent="0.25">
      <c r="B173" s="1">
        <f t="shared" si="7"/>
        <v>14</v>
      </c>
      <c r="C173" s="4">
        <f t="shared" si="9"/>
        <v>157</v>
      </c>
      <c r="D173" s="5">
        <v>5.4800000000000001E-2</v>
      </c>
      <c r="E173" s="2">
        <f>I172*Table421114[[#This Row],[Oprocentowanie]]/12</f>
        <v>0</v>
      </c>
      <c r="F173" s="2">
        <f>Table421114[[#This Row],[Cała rata]]-Table421114[[#This Row],[Odsetki normalne]]</f>
        <v>0</v>
      </c>
      <c r="G173" s="20">
        <f t="shared" si="8"/>
        <v>0</v>
      </c>
      <c r="H173" s="2"/>
      <c r="I173" s="11">
        <f>IF(I172-F173&gt;0.001,I172-F173-Table421114[[#This Row],[Ile nadpłacamy przy tej racie?]],0)</f>
        <v>0</v>
      </c>
      <c r="K173" s="2">
        <f>IF(Table421114[[#This Row],[Rok]]&lt;9,Table421114[[#This Row],[Odsetki normalne]]*50%,Table421114[[#This Row],[Odsetki normalne]])</f>
        <v>0</v>
      </c>
    </row>
    <row r="174" spans="2:11" x14ac:dyDescent="0.25">
      <c r="B174" s="1">
        <f t="shared" si="7"/>
        <v>14</v>
      </c>
      <c r="C174" s="4">
        <f t="shared" si="9"/>
        <v>158</v>
      </c>
      <c r="D174" s="5">
        <v>5.4800000000000001E-2</v>
      </c>
      <c r="E174" s="2">
        <f>I173*Table421114[[#This Row],[Oprocentowanie]]/12</f>
        <v>0</v>
      </c>
      <c r="F174" s="2">
        <f>Table421114[[#This Row],[Cała rata]]-Table421114[[#This Row],[Odsetki normalne]]</f>
        <v>0</v>
      </c>
      <c r="G174" s="20">
        <f t="shared" si="8"/>
        <v>0</v>
      </c>
      <c r="H174" s="2"/>
      <c r="I174" s="11">
        <f>IF(I173-F174&gt;0.001,I173-F174-Table421114[[#This Row],[Ile nadpłacamy przy tej racie?]],0)</f>
        <v>0</v>
      </c>
      <c r="K174" s="2">
        <f>IF(Table421114[[#This Row],[Rok]]&lt;9,Table421114[[#This Row],[Odsetki normalne]]*50%,Table421114[[#This Row],[Odsetki normalne]])</f>
        <v>0</v>
      </c>
    </row>
    <row r="175" spans="2:11" x14ac:dyDescent="0.25">
      <c r="B175" s="1">
        <f t="shared" si="7"/>
        <v>14</v>
      </c>
      <c r="C175" s="4">
        <f t="shared" si="9"/>
        <v>159</v>
      </c>
      <c r="D175" s="5">
        <v>5.4800000000000001E-2</v>
      </c>
      <c r="E175" s="2">
        <f>I174*Table421114[[#This Row],[Oprocentowanie]]/12</f>
        <v>0</v>
      </c>
      <c r="F175" s="2">
        <f>Table421114[[#This Row],[Cała rata]]-Table421114[[#This Row],[Odsetki normalne]]</f>
        <v>0</v>
      </c>
      <c r="G175" s="20">
        <f t="shared" si="8"/>
        <v>0</v>
      </c>
      <c r="H175" s="2"/>
      <c r="I175" s="11">
        <f>IF(I174-F175&gt;0.001,I174-F175-Table421114[[#This Row],[Ile nadpłacamy przy tej racie?]],0)</f>
        <v>0</v>
      </c>
      <c r="K175" s="2">
        <f>IF(Table421114[[#This Row],[Rok]]&lt;9,Table421114[[#This Row],[Odsetki normalne]]*50%,Table421114[[#This Row],[Odsetki normalne]])</f>
        <v>0</v>
      </c>
    </row>
    <row r="176" spans="2:11" x14ac:dyDescent="0.25">
      <c r="B176" s="1">
        <f t="shared" si="7"/>
        <v>14</v>
      </c>
      <c r="C176" s="4">
        <f t="shared" si="9"/>
        <v>160</v>
      </c>
      <c r="D176" s="5">
        <v>5.4800000000000001E-2</v>
      </c>
      <c r="E176" s="2">
        <f>I175*Table421114[[#This Row],[Oprocentowanie]]/12</f>
        <v>0</v>
      </c>
      <c r="F176" s="2">
        <f>Table421114[[#This Row],[Cała rata]]-Table421114[[#This Row],[Odsetki normalne]]</f>
        <v>0</v>
      </c>
      <c r="G176" s="20">
        <f t="shared" si="8"/>
        <v>0</v>
      </c>
      <c r="H176" s="2"/>
      <c r="I176" s="11">
        <f>IF(I175-F176&gt;0.001,I175-F176-Table421114[[#This Row],[Ile nadpłacamy przy tej racie?]],0)</f>
        <v>0</v>
      </c>
      <c r="K176" s="2">
        <f>IF(Table421114[[#This Row],[Rok]]&lt;9,Table421114[[#This Row],[Odsetki normalne]]*50%,Table421114[[#This Row],[Odsetki normalne]])</f>
        <v>0</v>
      </c>
    </row>
    <row r="177" spans="2:11" x14ac:dyDescent="0.25">
      <c r="B177" s="1">
        <f t="shared" si="7"/>
        <v>14</v>
      </c>
      <c r="C177" s="4">
        <f t="shared" si="9"/>
        <v>161</v>
      </c>
      <c r="D177" s="5">
        <v>5.4800000000000001E-2</v>
      </c>
      <c r="E177" s="2">
        <f>I176*Table421114[[#This Row],[Oprocentowanie]]/12</f>
        <v>0</v>
      </c>
      <c r="F177" s="2">
        <f>Table421114[[#This Row],[Cała rata]]-Table421114[[#This Row],[Odsetki normalne]]</f>
        <v>0</v>
      </c>
      <c r="G177" s="20">
        <f t="shared" si="8"/>
        <v>0</v>
      </c>
      <c r="H177" s="2"/>
      <c r="I177" s="11">
        <f>IF(I176-F177&gt;0.001,I176-F177-Table421114[[#This Row],[Ile nadpłacamy przy tej racie?]],0)</f>
        <v>0</v>
      </c>
      <c r="K177" s="2">
        <f>IF(Table421114[[#This Row],[Rok]]&lt;9,Table421114[[#This Row],[Odsetki normalne]]*50%,Table421114[[#This Row],[Odsetki normalne]])</f>
        <v>0</v>
      </c>
    </row>
    <row r="178" spans="2:11" x14ac:dyDescent="0.25">
      <c r="B178" s="1">
        <f t="shared" si="7"/>
        <v>14</v>
      </c>
      <c r="C178" s="4">
        <f t="shared" si="9"/>
        <v>162</v>
      </c>
      <c r="D178" s="5">
        <v>5.4800000000000001E-2</v>
      </c>
      <c r="E178" s="2">
        <f>I177*Table421114[[#This Row],[Oprocentowanie]]/12</f>
        <v>0</v>
      </c>
      <c r="F178" s="2">
        <f>Table421114[[#This Row],[Cała rata]]-Table421114[[#This Row],[Odsetki normalne]]</f>
        <v>0</v>
      </c>
      <c r="G178" s="20">
        <f t="shared" si="8"/>
        <v>0</v>
      </c>
      <c r="H178" s="2"/>
      <c r="I178" s="11">
        <f>IF(I177-F178&gt;0.001,I177-F178-Table421114[[#This Row],[Ile nadpłacamy przy tej racie?]],0)</f>
        <v>0</v>
      </c>
      <c r="K178" s="2">
        <f>IF(Table421114[[#This Row],[Rok]]&lt;9,Table421114[[#This Row],[Odsetki normalne]]*50%,Table421114[[#This Row],[Odsetki normalne]])</f>
        <v>0</v>
      </c>
    </row>
    <row r="179" spans="2:11" x14ac:dyDescent="0.25">
      <c r="B179" s="1">
        <f t="shared" si="7"/>
        <v>14</v>
      </c>
      <c r="C179" s="4">
        <f t="shared" si="9"/>
        <v>163</v>
      </c>
      <c r="D179" s="5">
        <v>5.4800000000000001E-2</v>
      </c>
      <c r="E179" s="2">
        <f>I178*Table421114[[#This Row],[Oprocentowanie]]/12</f>
        <v>0</v>
      </c>
      <c r="F179" s="2">
        <f>Table421114[[#This Row],[Cała rata]]-Table421114[[#This Row],[Odsetki normalne]]</f>
        <v>0</v>
      </c>
      <c r="G179" s="20">
        <f t="shared" si="8"/>
        <v>0</v>
      </c>
      <c r="H179" s="2"/>
      <c r="I179" s="11">
        <f>IF(I178-F179&gt;0.001,I178-F179-Table421114[[#This Row],[Ile nadpłacamy przy tej racie?]],0)</f>
        <v>0</v>
      </c>
      <c r="K179" s="2">
        <f>IF(Table421114[[#This Row],[Rok]]&lt;9,Table421114[[#This Row],[Odsetki normalne]]*50%,Table421114[[#This Row],[Odsetki normalne]])</f>
        <v>0</v>
      </c>
    </row>
    <row r="180" spans="2:11" x14ac:dyDescent="0.25">
      <c r="B180" s="1">
        <f t="shared" si="7"/>
        <v>14</v>
      </c>
      <c r="C180" s="4">
        <f t="shared" si="9"/>
        <v>164</v>
      </c>
      <c r="D180" s="5">
        <v>5.4800000000000001E-2</v>
      </c>
      <c r="E180" s="2">
        <f>I179*Table421114[[#This Row],[Oprocentowanie]]/12</f>
        <v>0</v>
      </c>
      <c r="F180" s="2">
        <f>Table421114[[#This Row],[Cała rata]]-Table421114[[#This Row],[Odsetki normalne]]</f>
        <v>0</v>
      </c>
      <c r="G180" s="20">
        <f t="shared" si="8"/>
        <v>0</v>
      </c>
      <c r="H180" s="2"/>
      <c r="I180" s="11">
        <f>IF(I179-F180&gt;0.001,I179-F180-Table421114[[#This Row],[Ile nadpłacamy przy tej racie?]],0)</f>
        <v>0</v>
      </c>
      <c r="K180" s="2">
        <f>IF(Table421114[[#This Row],[Rok]]&lt;9,Table421114[[#This Row],[Odsetki normalne]]*50%,Table421114[[#This Row],[Odsetki normalne]])</f>
        <v>0</v>
      </c>
    </row>
    <row r="181" spans="2:11" x14ac:dyDescent="0.25">
      <c r="B181" s="1">
        <f t="shared" si="7"/>
        <v>14</v>
      </c>
      <c r="C181" s="4">
        <f t="shared" si="9"/>
        <v>165</v>
      </c>
      <c r="D181" s="5">
        <v>5.4800000000000001E-2</v>
      </c>
      <c r="E181" s="2">
        <f>I180*Table421114[[#This Row],[Oprocentowanie]]/12</f>
        <v>0</v>
      </c>
      <c r="F181" s="2">
        <f>Table421114[[#This Row],[Cała rata]]-Table421114[[#This Row],[Odsetki normalne]]</f>
        <v>0</v>
      </c>
      <c r="G181" s="20">
        <f t="shared" si="8"/>
        <v>0</v>
      </c>
      <c r="H181" s="2"/>
      <c r="I181" s="11">
        <f>IF(I180-F181&gt;0.001,I180-F181-Table421114[[#This Row],[Ile nadpłacamy przy tej racie?]],0)</f>
        <v>0</v>
      </c>
      <c r="K181" s="2">
        <f>IF(Table421114[[#This Row],[Rok]]&lt;9,Table421114[[#This Row],[Odsetki normalne]]*50%,Table421114[[#This Row],[Odsetki normalne]])</f>
        <v>0</v>
      </c>
    </row>
    <row r="182" spans="2:11" x14ac:dyDescent="0.25">
      <c r="B182" s="1">
        <f t="shared" si="7"/>
        <v>14</v>
      </c>
      <c r="C182" s="4">
        <f t="shared" si="9"/>
        <v>166</v>
      </c>
      <c r="D182" s="5">
        <v>5.4800000000000001E-2</v>
      </c>
      <c r="E182" s="2">
        <f>I181*Table421114[[#This Row],[Oprocentowanie]]/12</f>
        <v>0</v>
      </c>
      <c r="F182" s="2">
        <f>Table421114[[#This Row],[Cała rata]]-Table421114[[#This Row],[Odsetki normalne]]</f>
        <v>0</v>
      </c>
      <c r="G182" s="20">
        <f t="shared" si="8"/>
        <v>0</v>
      </c>
      <c r="H182" s="2"/>
      <c r="I182" s="11">
        <f>IF(I181-F182&gt;0.001,I181-F182-Table421114[[#This Row],[Ile nadpłacamy przy tej racie?]],0)</f>
        <v>0</v>
      </c>
      <c r="K182" s="2">
        <f>IF(Table421114[[#This Row],[Rok]]&lt;9,Table421114[[#This Row],[Odsetki normalne]]*50%,Table421114[[#This Row],[Odsetki normalne]])</f>
        <v>0</v>
      </c>
    </row>
    <row r="183" spans="2:11" x14ac:dyDescent="0.25">
      <c r="B183" s="1">
        <f t="shared" si="7"/>
        <v>14</v>
      </c>
      <c r="C183" s="4">
        <f t="shared" si="9"/>
        <v>167</v>
      </c>
      <c r="D183" s="5">
        <v>5.4800000000000001E-2</v>
      </c>
      <c r="E183" s="2">
        <f>I182*Table421114[[#This Row],[Oprocentowanie]]/12</f>
        <v>0</v>
      </c>
      <c r="F183" s="2">
        <f>Table421114[[#This Row],[Cała rata]]-Table421114[[#This Row],[Odsetki normalne]]</f>
        <v>0</v>
      </c>
      <c r="G183" s="20">
        <f t="shared" si="8"/>
        <v>0</v>
      </c>
      <c r="H183" s="2"/>
      <c r="I183" s="11">
        <f>IF(I182-F183&gt;0.001,I182-F183-Table421114[[#This Row],[Ile nadpłacamy przy tej racie?]],0)</f>
        <v>0</v>
      </c>
      <c r="K183" s="2">
        <f>IF(Table421114[[#This Row],[Rok]]&lt;9,Table421114[[#This Row],[Odsetki normalne]]*50%,Table421114[[#This Row],[Odsetki normalne]])</f>
        <v>0</v>
      </c>
    </row>
    <row r="184" spans="2:11" x14ac:dyDescent="0.25">
      <c r="B184" s="1">
        <f t="shared" si="7"/>
        <v>14</v>
      </c>
      <c r="C184" s="4">
        <f t="shared" si="9"/>
        <v>168</v>
      </c>
      <c r="D184" s="5">
        <v>5.4800000000000001E-2</v>
      </c>
      <c r="E184" s="2">
        <f>I183*Table421114[[#This Row],[Oprocentowanie]]/12</f>
        <v>0</v>
      </c>
      <c r="F184" s="2">
        <f>Table421114[[#This Row],[Cała rata]]-Table421114[[#This Row],[Odsetki normalne]]</f>
        <v>0</v>
      </c>
      <c r="G184" s="20">
        <f t="shared" si="8"/>
        <v>0</v>
      </c>
      <c r="H184" s="2"/>
      <c r="I184" s="11">
        <f>IF(I183-F184&gt;0.001,I183-F184-Table421114[[#This Row],[Ile nadpłacamy przy tej racie?]],0)</f>
        <v>0</v>
      </c>
      <c r="K184" s="2">
        <f>IF(Table421114[[#This Row],[Rok]]&lt;9,Table421114[[#This Row],[Odsetki normalne]]*50%,Table421114[[#This Row],[Odsetki normalne]])</f>
        <v>0</v>
      </c>
    </row>
    <row r="185" spans="2:11" x14ac:dyDescent="0.25">
      <c r="B185" s="6">
        <f t="shared" si="7"/>
        <v>15</v>
      </c>
      <c r="C185" s="7">
        <f t="shared" si="9"/>
        <v>169</v>
      </c>
      <c r="D185" s="8">
        <v>5.4800000000000001E-2</v>
      </c>
      <c r="E185" s="9">
        <f>I184*Table421114[[#This Row],[Oprocentowanie]]/12</f>
        <v>0</v>
      </c>
      <c r="F185" s="9">
        <f>Table421114[[#This Row],[Cała rata]]-Table421114[[#This Row],[Odsetki normalne]]</f>
        <v>0</v>
      </c>
      <c r="G185" s="20">
        <f t="shared" si="8"/>
        <v>0</v>
      </c>
      <c r="H185" s="9"/>
      <c r="I185" s="9">
        <f>IF(I184-F185&gt;0.001,I184-F185-Table421114[[#This Row],[Ile nadpłacamy przy tej racie?]],0)</f>
        <v>0</v>
      </c>
      <c r="K185" s="9">
        <f>IF(Table421114[[#This Row],[Rok]]&lt;9,Table421114[[#This Row],[Odsetki normalne]]*50%,Table421114[[#This Row],[Odsetki normalne]])</f>
        <v>0</v>
      </c>
    </row>
    <row r="186" spans="2:11" x14ac:dyDescent="0.25">
      <c r="B186" s="6">
        <f t="shared" si="7"/>
        <v>15</v>
      </c>
      <c r="C186" s="7">
        <f t="shared" si="9"/>
        <v>170</v>
      </c>
      <c r="D186" s="8">
        <v>5.4800000000000001E-2</v>
      </c>
      <c r="E186" s="9">
        <f>I185*Table421114[[#This Row],[Oprocentowanie]]/12</f>
        <v>0</v>
      </c>
      <c r="F186" s="9">
        <f>Table421114[[#This Row],[Cała rata]]-Table421114[[#This Row],[Odsetki normalne]]</f>
        <v>0</v>
      </c>
      <c r="G186" s="20">
        <f t="shared" si="8"/>
        <v>0</v>
      </c>
      <c r="H186" s="9"/>
      <c r="I186" s="9">
        <f>IF(I185-F186&gt;0.001,I185-F186-Table421114[[#This Row],[Ile nadpłacamy przy tej racie?]],0)</f>
        <v>0</v>
      </c>
      <c r="K186" s="9">
        <f>IF(Table421114[[#This Row],[Rok]]&lt;9,Table421114[[#This Row],[Odsetki normalne]]*50%,Table421114[[#This Row],[Odsetki normalne]])</f>
        <v>0</v>
      </c>
    </row>
    <row r="187" spans="2:11" x14ac:dyDescent="0.25">
      <c r="B187" s="6">
        <f t="shared" si="7"/>
        <v>15</v>
      </c>
      <c r="C187" s="7">
        <f t="shared" si="9"/>
        <v>171</v>
      </c>
      <c r="D187" s="8">
        <v>5.4800000000000001E-2</v>
      </c>
      <c r="E187" s="9">
        <f>I186*Table421114[[#This Row],[Oprocentowanie]]/12</f>
        <v>0</v>
      </c>
      <c r="F187" s="9">
        <f>Table421114[[#This Row],[Cała rata]]-Table421114[[#This Row],[Odsetki normalne]]</f>
        <v>0</v>
      </c>
      <c r="G187" s="20">
        <f t="shared" si="8"/>
        <v>0</v>
      </c>
      <c r="H187" s="9"/>
      <c r="I187" s="9">
        <f>IF(I186-F187&gt;0.001,I186-F187-Table421114[[#This Row],[Ile nadpłacamy przy tej racie?]],0)</f>
        <v>0</v>
      </c>
      <c r="K187" s="9">
        <f>IF(Table421114[[#This Row],[Rok]]&lt;9,Table421114[[#This Row],[Odsetki normalne]]*50%,Table421114[[#This Row],[Odsetki normalne]])</f>
        <v>0</v>
      </c>
    </row>
    <row r="188" spans="2:11" x14ac:dyDescent="0.25">
      <c r="B188" s="6">
        <f t="shared" si="7"/>
        <v>15</v>
      </c>
      <c r="C188" s="7">
        <f t="shared" si="9"/>
        <v>172</v>
      </c>
      <c r="D188" s="8">
        <v>5.4800000000000001E-2</v>
      </c>
      <c r="E188" s="9">
        <f>I187*Table421114[[#This Row],[Oprocentowanie]]/12</f>
        <v>0</v>
      </c>
      <c r="F188" s="9">
        <f>Table421114[[#This Row],[Cała rata]]-Table421114[[#This Row],[Odsetki normalne]]</f>
        <v>0</v>
      </c>
      <c r="G188" s="20">
        <f t="shared" si="8"/>
        <v>0</v>
      </c>
      <c r="H188" s="9"/>
      <c r="I188" s="9">
        <f>IF(I187-F188&gt;0.001,I187-F188-Table421114[[#This Row],[Ile nadpłacamy przy tej racie?]],0)</f>
        <v>0</v>
      </c>
      <c r="K188" s="9">
        <f>IF(Table421114[[#This Row],[Rok]]&lt;9,Table421114[[#This Row],[Odsetki normalne]]*50%,Table421114[[#This Row],[Odsetki normalne]])</f>
        <v>0</v>
      </c>
    </row>
    <row r="189" spans="2:11" x14ac:dyDescent="0.25">
      <c r="B189" s="6">
        <f t="shared" si="7"/>
        <v>15</v>
      </c>
      <c r="C189" s="7">
        <f t="shared" si="9"/>
        <v>173</v>
      </c>
      <c r="D189" s="8">
        <v>5.4800000000000001E-2</v>
      </c>
      <c r="E189" s="9">
        <f>I188*Table421114[[#This Row],[Oprocentowanie]]/12</f>
        <v>0</v>
      </c>
      <c r="F189" s="9">
        <f>Table421114[[#This Row],[Cała rata]]-Table421114[[#This Row],[Odsetki normalne]]</f>
        <v>0</v>
      </c>
      <c r="G189" s="20">
        <f t="shared" si="8"/>
        <v>0</v>
      </c>
      <c r="H189" s="9"/>
      <c r="I189" s="9">
        <f>IF(I188-F189&gt;0.001,I188-F189-Table421114[[#This Row],[Ile nadpłacamy przy tej racie?]],0)</f>
        <v>0</v>
      </c>
      <c r="K189" s="9">
        <f>IF(Table421114[[#This Row],[Rok]]&lt;9,Table421114[[#This Row],[Odsetki normalne]]*50%,Table421114[[#This Row],[Odsetki normalne]])</f>
        <v>0</v>
      </c>
    </row>
    <row r="190" spans="2:11" x14ac:dyDescent="0.25">
      <c r="B190" s="6">
        <f t="shared" si="7"/>
        <v>15</v>
      </c>
      <c r="C190" s="7">
        <f t="shared" si="9"/>
        <v>174</v>
      </c>
      <c r="D190" s="8">
        <v>5.4800000000000001E-2</v>
      </c>
      <c r="E190" s="9">
        <f>I189*Table421114[[#This Row],[Oprocentowanie]]/12</f>
        <v>0</v>
      </c>
      <c r="F190" s="9">
        <f>Table421114[[#This Row],[Cała rata]]-Table421114[[#This Row],[Odsetki normalne]]</f>
        <v>0</v>
      </c>
      <c r="G190" s="20">
        <f t="shared" si="8"/>
        <v>0</v>
      </c>
      <c r="H190" s="9"/>
      <c r="I190" s="9">
        <f>IF(I189-F190&gt;0.001,I189-F190-Table421114[[#This Row],[Ile nadpłacamy przy tej racie?]],0)</f>
        <v>0</v>
      </c>
      <c r="K190" s="9">
        <f>IF(Table421114[[#This Row],[Rok]]&lt;9,Table421114[[#This Row],[Odsetki normalne]]*50%,Table421114[[#This Row],[Odsetki normalne]])</f>
        <v>0</v>
      </c>
    </row>
    <row r="191" spans="2:11" x14ac:dyDescent="0.25">
      <c r="B191" s="6">
        <f t="shared" si="7"/>
        <v>15</v>
      </c>
      <c r="C191" s="7">
        <f t="shared" si="9"/>
        <v>175</v>
      </c>
      <c r="D191" s="8">
        <v>5.4800000000000001E-2</v>
      </c>
      <c r="E191" s="9">
        <f>I190*Table421114[[#This Row],[Oprocentowanie]]/12</f>
        <v>0</v>
      </c>
      <c r="F191" s="9">
        <f>Table421114[[#This Row],[Cała rata]]-Table421114[[#This Row],[Odsetki normalne]]</f>
        <v>0</v>
      </c>
      <c r="G191" s="20">
        <f t="shared" si="8"/>
        <v>0</v>
      </c>
      <c r="H191" s="9"/>
      <c r="I191" s="9">
        <f>IF(I190-F191&gt;0.001,I190-F191-Table421114[[#This Row],[Ile nadpłacamy przy tej racie?]],0)</f>
        <v>0</v>
      </c>
      <c r="K191" s="9">
        <f>IF(Table421114[[#This Row],[Rok]]&lt;9,Table421114[[#This Row],[Odsetki normalne]]*50%,Table421114[[#This Row],[Odsetki normalne]])</f>
        <v>0</v>
      </c>
    </row>
    <row r="192" spans="2:11" x14ac:dyDescent="0.25">
      <c r="B192" s="6">
        <f t="shared" si="7"/>
        <v>15</v>
      </c>
      <c r="C192" s="7">
        <f t="shared" si="9"/>
        <v>176</v>
      </c>
      <c r="D192" s="8">
        <v>5.4800000000000001E-2</v>
      </c>
      <c r="E192" s="9">
        <f>I191*Table421114[[#This Row],[Oprocentowanie]]/12</f>
        <v>0</v>
      </c>
      <c r="F192" s="9">
        <f>Table421114[[#This Row],[Cała rata]]-Table421114[[#This Row],[Odsetki normalne]]</f>
        <v>0</v>
      </c>
      <c r="G192" s="20">
        <f t="shared" si="8"/>
        <v>0</v>
      </c>
      <c r="H192" s="9"/>
      <c r="I192" s="9">
        <f>IF(I191-F192&gt;0.001,I191-F192-Table421114[[#This Row],[Ile nadpłacamy przy tej racie?]],0)</f>
        <v>0</v>
      </c>
      <c r="K192" s="9">
        <f>IF(Table421114[[#This Row],[Rok]]&lt;9,Table421114[[#This Row],[Odsetki normalne]]*50%,Table421114[[#This Row],[Odsetki normalne]])</f>
        <v>0</v>
      </c>
    </row>
    <row r="193" spans="2:11" x14ac:dyDescent="0.25">
      <c r="B193" s="6">
        <f t="shared" si="7"/>
        <v>15</v>
      </c>
      <c r="C193" s="7">
        <f t="shared" si="9"/>
        <v>177</v>
      </c>
      <c r="D193" s="8">
        <v>5.4800000000000001E-2</v>
      </c>
      <c r="E193" s="9">
        <f>I192*Table421114[[#This Row],[Oprocentowanie]]/12</f>
        <v>0</v>
      </c>
      <c r="F193" s="9">
        <f>Table421114[[#This Row],[Cała rata]]-Table421114[[#This Row],[Odsetki normalne]]</f>
        <v>0</v>
      </c>
      <c r="G193" s="20">
        <f t="shared" si="8"/>
        <v>0</v>
      </c>
      <c r="H193" s="9"/>
      <c r="I193" s="9">
        <f>IF(I192-F193&gt;0.001,I192-F193-Table421114[[#This Row],[Ile nadpłacamy przy tej racie?]],0)</f>
        <v>0</v>
      </c>
      <c r="K193" s="9">
        <f>IF(Table421114[[#This Row],[Rok]]&lt;9,Table421114[[#This Row],[Odsetki normalne]]*50%,Table421114[[#This Row],[Odsetki normalne]])</f>
        <v>0</v>
      </c>
    </row>
    <row r="194" spans="2:11" x14ac:dyDescent="0.25">
      <c r="B194" s="6">
        <f t="shared" si="7"/>
        <v>15</v>
      </c>
      <c r="C194" s="7">
        <f t="shared" si="9"/>
        <v>178</v>
      </c>
      <c r="D194" s="8">
        <v>5.4800000000000001E-2</v>
      </c>
      <c r="E194" s="9">
        <f>I193*Table421114[[#This Row],[Oprocentowanie]]/12</f>
        <v>0</v>
      </c>
      <c r="F194" s="9">
        <f>Table421114[[#This Row],[Cała rata]]-Table421114[[#This Row],[Odsetki normalne]]</f>
        <v>0</v>
      </c>
      <c r="G194" s="20">
        <f t="shared" si="8"/>
        <v>0</v>
      </c>
      <c r="H194" s="9"/>
      <c r="I194" s="9">
        <f>IF(I193-F194&gt;0.001,I193-F194-Table421114[[#This Row],[Ile nadpłacamy przy tej racie?]],0)</f>
        <v>0</v>
      </c>
      <c r="K194" s="9">
        <f>IF(Table421114[[#This Row],[Rok]]&lt;9,Table421114[[#This Row],[Odsetki normalne]]*50%,Table421114[[#This Row],[Odsetki normalne]])</f>
        <v>0</v>
      </c>
    </row>
    <row r="195" spans="2:11" x14ac:dyDescent="0.25">
      <c r="B195" s="6">
        <f t="shared" si="7"/>
        <v>15</v>
      </c>
      <c r="C195" s="7">
        <f t="shared" si="9"/>
        <v>179</v>
      </c>
      <c r="D195" s="8">
        <v>5.4800000000000001E-2</v>
      </c>
      <c r="E195" s="9">
        <f>I194*Table421114[[#This Row],[Oprocentowanie]]/12</f>
        <v>0</v>
      </c>
      <c r="F195" s="9">
        <f>Table421114[[#This Row],[Cała rata]]-Table421114[[#This Row],[Odsetki normalne]]</f>
        <v>0</v>
      </c>
      <c r="G195" s="20">
        <f t="shared" si="8"/>
        <v>0</v>
      </c>
      <c r="H195" s="9"/>
      <c r="I195" s="9">
        <f>IF(I194-F195&gt;0.001,I194-F195-Table421114[[#This Row],[Ile nadpłacamy przy tej racie?]],0)</f>
        <v>0</v>
      </c>
      <c r="K195" s="9">
        <f>IF(Table421114[[#This Row],[Rok]]&lt;9,Table421114[[#This Row],[Odsetki normalne]]*50%,Table421114[[#This Row],[Odsetki normalne]])</f>
        <v>0</v>
      </c>
    </row>
    <row r="196" spans="2:11" x14ac:dyDescent="0.25">
      <c r="B196" s="6">
        <f t="shared" si="7"/>
        <v>15</v>
      </c>
      <c r="C196" s="7">
        <f t="shared" si="9"/>
        <v>180</v>
      </c>
      <c r="D196" s="8">
        <v>5.4800000000000001E-2</v>
      </c>
      <c r="E196" s="9">
        <f>I195*Table421114[[#This Row],[Oprocentowanie]]/12</f>
        <v>0</v>
      </c>
      <c r="F196" s="9">
        <f>Table421114[[#This Row],[Cała rata]]-Table421114[[#This Row],[Odsetki normalne]]</f>
        <v>0</v>
      </c>
      <c r="G196" s="20">
        <f t="shared" si="8"/>
        <v>0</v>
      </c>
      <c r="H196" s="9"/>
      <c r="I196" s="9">
        <f>IF(I195-F196&gt;0.001,I195-F196-Table421114[[#This Row],[Ile nadpłacamy przy tej racie?]],0)</f>
        <v>0</v>
      </c>
      <c r="K196" s="9">
        <f>IF(Table421114[[#This Row],[Rok]]&lt;9,Table421114[[#This Row],[Odsetki normalne]]*50%,Table421114[[#This Row],[Odsetki normalne]])</f>
        <v>0</v>
      </c>
    </row>
    <row r="197" spans="2:11" x14ac:dyDescent="0.25">
      <c r="B197" s="1">
        <f t="shared" si="7"/>
        <v>16</v>
      </c>
      <c r="C197" s="4">
        <f t="shared" si="9"/>
        <v>181</v>
      </c>
      <c r="D197" s="5">
        <v>5.4800000000000001E-2</v>
      </c>
      <c r="E197" s="2">
        <f>I196*Table421114[[#This Row],[Oprocentowanie]]/12</f>
        <v>0</v>
      </c>
      <c r="F197" s="2">
        <f>Table421114[[#This Row],[Cała rata]]-Table421114[[#This Row],[Odsetki normalne]]</f>
        <v>0</v>
      </c>
      <c r="G197" s="20">
        <f t="shared" si="8"/>
        <v>0</v>
      </c>
      <c r="H197" s="2"/>
      <c r="I197" s="11">
        <f>IF(I196-F197&gt;0.001,I196-F197-Table421114[[#This Row],[Ile nadpłacamy przy tej racie?]],0)</f>
        <v>0</v>
      </c>
      <c r="K197" s="2">
        <f>IF(Table421114[[#This Row],[Rok]]&lt;9,Table421114[[#This Row],[Odsetki normalne]]*50%,Table421114[[#This Row],[Odsetki normalne]])</f>
        <v>0</v>
      </c>
    </row>
    <row r="198" spans="2:11" x14ac:dyDescent="0.25">
      <c r="B198" s="1">
        <f t="shared" si="7"/>
        <v>16</v>
      </c>
      <c r="C198" s="4">
        <f t="shared" si="9"/>
        <v>182</v>
      </c>
      <c r="D198" s="5">
        <v>5.4800000000000001E-2</v>
      </c>
      <c r="E198" s="2">
        <f>I197*Table421114[[#This Row],[Oprocentowanie]]/12</f>
        <v>0</v>
      </c>
      <c r="F198" s="2">
        <f>Table421114[[#This Row],[Cała rata]]-Table421114[[#This Row],[Odsetki normalne]]</f>
        <v>0</v>
      </c>
      <c r="G198" s="20">
        <f t="shared" si="8"/>
        <v>0</v>
      </c>
      <c r="H198" s="2"/>
      <c r="I198" s="11">
        <f>IF(I197-F198&gt;0.001,I197-F198-Table421114[[#This Row],[Ile nadpłacamy przy tej racie?]],0)</f>
        <v>0</v>
      </c>
      <c r="K198" s="2">
        <f>IF(Table421114[[#This Row],[Rok]]&lt;9,Table421114[[#This Row],[Odsetki normalne]]*50%,Table421114[[#This Row],[Odsetki normalne]])</f>
        <v>0</v>
      </c>
    </row>
    <row r="199" spans="2:11" x14ac:dyDescent="0.25">
      <c r="B199" s="1">
        <f t="shared" si="7"/>
        <v>16</v>
      </c>
      <c r="C199" s="4">
        <f t="shared" si="9"/>
        <v>183</v>
      </c>
      <c r="D199" s="5">
        <v>5.4800000000000001E-2</v>
      </c>
      <c r="E199" s="2">
        <f>I198*Table421114[[#This Row],[Oprocentowanie]]/12</f>
        <v>0</v>
      </c>
      <c r="F199" s="2">
        <f>Table421114[[#This Row],[Cała rata]]-Table421114[[#This Row],[Odsetki normalne]]</f>
        <v>0</v>
      </c>
      <c r="G199" s="20">
        <f t="shared" si="8"/>
        <v>0</v>
      </c>
      <c r="H199" s="2"/>
      <c r="I199" s="11">
        <f>IF(I198-F199&gt;0.001,I198-F199-Table421114[[#This Row],[Ile nadpłacamy przy tej racie?]],0)</f>
        <v>0</v>
      </c>
      <c r="K199" s="2">
        <f>IF(Table421114[[#This Row],[Rok]]&lt;9,Table421114[[#This Row],[Odsetki normalne]]*50%,Table421114[[#This Row],[Odsetki normalne]])</f>
        <v>0</v>
      </c>
    </row>
    <row r="200" spans="2:11" x14ac:dyDescent="0.25">
      <c r="B200" s="1">
        <f t="shared" si="7"/>
        <v>16</v>
      </c>
      <c r="C200" s="4">
        <f t="shared" si="9"/>
        <v>184</v>
      </c>
      <c r="D200" s="5">
        <v>5.4800000000000001E-2</v>
      </c>
      <c r="E200" s="2">
        <f>I199*Table421114[[#This Row],[Oprocentowanie]]/12</f>
        <v>0</v>
      </c>
      <c r="F200" s="2">
        <f>Table421114[[#This Row],[Cała rata]]-Table421114[[#This Row],[Odsetki normalne]]</f>
        <v>0</v>
      </c>
      <c r="G200" s="20">
        <f t="shared" si="8"/>
        <v>0</v>
      </c>
      <c r="H200" s="2"/>
      <c r="I200" s="11">
        <f>IF(I199-F200&gt;0.001,I199-F200-Table421114[[#This Row],[Ile nadpłacamy przy tej racie?]],0)</f>
        <v>0</v>
      </c>
      <c r="K200" s="2">
        <f>IF(Table421114[[#This Row],[Rok]]&lt;9,Table421114[[#This Row],[Odsetki normalne]]*50%,Table421114[[#This Row],[Odsetki normalne]])</f>
        <v>0</v>
      </c>
    </row>
    <row r="201" spans="2:11" x14ac:dyDescent="0.25">
      <c r="B201" s="1">
        <f t="shared" si="7"/>
        <v>16</v>
      </c>
      <c r="C201" s="4">
        <f t="shared" si="9"/>
        <v>185</v>
      </c>
      <c r="D201" s="5">
        <v>5.4800000000000001E-2</v>
      </c>
      <c r="E201" s="2">
        <f>I200*Table421114[[#This Row],[Oprocentowanie]]/12</f>
        <v>0</v>
      </c>
      <c r="F201" s="2">
        <f>Table421114[[#This Row],[Cała rata]]-Table421114[[#This Row],[Odsetki normalne]]</f>
        <v>0</v>
      </c>
      <c r="G201" s="20">
        <f t="shared" si="8"/>
        <v>0</v>
      </c>
      <c r="H201" s="2"/>
      <c r="I201" s="11">
        <f>IF(I200-F201&gt;0.001,I200-F201-Table421114[[#This Row],[Ile nadpłacamy przy tej racie?]],0)</f>
        <v>0</v>
      </c>
      <c r="K201" s="2">
        <f>IF(Table421114[[#This Row],[Rok]]&lt;9,Table421114[[#This Row],[Odsetki normalne]]*50%,Table421114[[#This Row],[Odsetki normalne]])</f>
        <v>0</v>
      </c>
    </row>
    <row r="202" spans="2:11" x14ac:dyDescent="0.25">
      <c r="B202" s="1">
        <f t="shared" si="7"/>
        <v>16</v>
      </c>
      <c r="C202" s="4">
        <f t="shared" si="9"/>
        <v>186</v>
      </c>
      <c r="D202" s="5">
        <v>5.4800000000000001E-2</v>
      </c>
      <c r="E202" s="2">
        <f>I201*Table421114[[#This Row],[Oprocentowanie]]/12</f>
        <v>0</v>
      </c>
      <c r="F202" s="2">
        <f>Table421114[[#This Row],[Cała rata]]-Table421114[[#This Row],[Odsetki normalne]]</f>
        <v>0</v>
      </c>
      <c r="G202" s="20">
        <f t="shared" si="8"/>
        <v>0</v>
      </c>
      <c r="H202" s="2"/>
      <c r="I202" s="11">
        <f>IF(I201-F202&gt;0.001,I201-F202-Table421114[[#This Row],[Ile nadpłacamy przy tej racie?]],0)</f>
        <v>0</v>
      </c>
      <c r="K202" s="2">
        <f>IF(Table421114[[#This Row],[Rok]]&lt;9,Table421114[[#This Row],[Odsetki normalne]]*50%,Table421114[[#This Row],[Odsetki normalne]])</f>
        <v>0</v>
      </c>
    </row>
    <row r="203" spans="2:11" x14ac:dyDescent="0.25">
      <c r="B203" s="1">
        <f t="shared" si="7"/>
        <v>16</v>
      </c>
      <c r="C203" s="4">
        <f t="shared" si="9"/>
        <v>187</v>
      </c>
      <c r="D203" s="5">
        <v>5.4800000000000001E-2</v>
      </c>
      <c r="E203" s="2">
        <f>I202*Table421114[[#This Row],[Oprocentowanie]]/12</f>
        <v>0</v>
      </c>
      <c r="F203" s="2">
        <f>Table421114[[#This Row],[Cała rata]]-Table421114[[#This Row],[Odsetki normalne]]</f>
        <v>0</v>
      </c>
      <c r="G203" s="20">
        <f t="shared" si="8"/>
        <v>0</v>
      </c>
      <c r="H203" s="2"/>
      <c r="I203" s="11">
        <f>IF(I202-F203&gt;0.001,I202-F203-Table421114[[#This Row],[Ile nadpłacamy przy tej racie?]],0)</f>
        <v>0</v>
      </c>
      <c r="K203" s="2">
        <f>IF(Table421114[[#This Row],[Rok]]&lt;9,Table421114[[#This Row],[Odsetki normalne]]*50%,Table421114[[#This Row],[Odsetki normalne]])</f>
        <v>0</v>
      </c>
    </row>
    <row r="204" spans="2:11" x14ac:dyDescent="0.25">
      <c r="B204" s="1">
        <f t="shared" si="7"/>
        <v>16</v>
      </c>
      <c r="C204" s="4">
        <f t="shared" si="9"/>
        <v>188</v>
      </c>
      <c r="D204" s="5">
        <v>5.4800000000000001E-2</v>
      </c>
      <c r="E204" s="2">
        <f>I203*Table421114[[#This Row],[Oprocentowanie]]/12</f>
        <v>0</v>
      </c>
      <c r="F204" s="2">
        <f>Table421114[[#This Row],[Cała rata]]-Table421114[[#This Row],[Odsetki normalne]]</f>
        <v>0</v>
      </c>
      <c r="G204" s="20">
        <f t="shared" si="8"/>
        <v>0</v>
      </c>
      <c r="H204" s="2"/>
      <c r="I204" s="11">
        <f>IF(I203-F204&gt;0.001,I203-F204-Table421114[[#This Row],[Ile nadpłacamy przy tej racie?]],0)</f>
        <v>0</v>
      </c>
      <c r="K204" s="2">
        <f>IF(Table421114[[#This Row],[Rok]]&lt;9,Table421114[[#This Row],[Odsetki normalne]]*50%,Table421114[[#This Row],[Odsetki normalne]])</f>
        <v>0</v>
      </c>
    </row>
    <row r="205" spans="2:11" x14ac:dyDescent="0.25">
      <c r="B205" s="1">
        <f t="shared" si="7"/>
        <v>16</v>
      </c>
      <c r="C205" s="4">
        <f t="shared" si="9"/>
        <v>189</v>
      </c>
      <c r="D205" s="5">
        <v>5.4800000000000001E-2</v>
      </c>
      <c r="E205" s="2">
        <f>I204*Table421114[[#This Row],[Oprocentowanie]]/12</f>
        <v>0</v>
      </c>
      <c r="F205" s="2">
        <f>Table421114[[#This Row],[Cała rata]]-Table421114[[#This Row],[Odsetki normalne]]</f>
        <v>0</v>
      </c>
      <c r="G205" s="20">
        <f t="shared" si="8"/>
        <v>0</v>
      </c>
      <c r="H205" s="2"/>
      <c r="I205" s="11">
        <f>IF(I204-F205&gt;0.001,I204-F205-Table421114[[#This Row],[Ile nadpłacamy przy tej racie?]],0)</f>
        <v>0</v>
      </c>
      <c r="K205" s="2">
        <f>IF(Table421114[[#This Row],[Rok]]&lt;9,Table421114[[#This Row],[Odsetki normalne]]*50%,Table421114[[#This Row],[Odsetki normalne]])</f>
        <v>0</v>
      </c>
    </row>
    <row r="206" spans="2:11" x14ac:dyDescent="0.25">
      <c r="B206" s="1">
        <f t="shared" si="7"/>
        <v>16</v>
      </c>
      <c r="C206" s="4">
        <f t="shared" si="9"/>
        <v>190</v>
      </c>
      <c r="D206" s="5">
        <v>5.4800000000000001E-2</v>
      </c>
      <c r="E206" s="2">
        <f>I205*Table421114[[#This Row],[Oprocentowanie]]/12</f>
        <v>0</v>
      </c>
      <c r="F206" s="2">
        <f>Table421114[[#This Row],[Cała rata]]-Table421114[[#This Row],[Odsetki normalne]]</f>
        <v>0</v>
      </c>
      <c r="G206" s="20">
        <f t="shared" si="8"/>
        <v>0</v>
      </c>
      <c r="H206" s="2"/>
      <c r="I206" s="11">
        <f>IF(I205-F206&gt;0.001,I205-F206-Table421114[[#This Row],[Ile nadpłacamy przy tej racie?]],0)</f>
        <v>0</v>
      </c>
      <c r="K206" s="2">
        <f>IF(Table421114[[#This Row],[Rok]]&lt;9,Table421114[[#This Row],[Odsetki normalne]]*50%,Table421114[[#This Row],[Odsetki normalne]])</f>
        <v>0</v>
      </c>
    </row>
    <row r="207" spans="2:11" x14ac:dyDescent="0.25">
      <c r="B207" s="1">
        <f t="shared" si="7"/>
        <v>16</v>
      </c>
      <c r="C207" s="4">
        <f t="shared" si="9"/>
        <v>191</v>
      </c>
      <c r="D207" s="5">
        <v>5.4800000000000001E-2</v>
      </c>
      <c r="E207" s="2">
        <f>I206*Table421114[[#This Row],[Oprocentowanie]]/12</f>
        <v>0</v>
      </c>
      <c r="F207" s="2">
        <f>Table421114[[#This Row],[Cała rata]]-Table421114[[#This Row],[Odsetki normalne]]</f>
        <v>0</v>
      </c>
      <c r="G207" s="20">
        <f t="shared" si="8"/>
        <v>0</v>
      </c>
      <c r="H207" s="2"/>
      <c r="I207" s="11">
        <f>IF(I206-F207&gt;0.001,I206-F207-Table421114[[#This Row],[Ile nadpłacamy przy tej racie?]],0)</f>
        <v>0</v>
      </c>
      <c r="K207" s="2">
        <f>IF(Table421114[[#This Row],[Rok]]&lt;9,Table421114[[#This Row],[Odsetki normalne]]*50%,Table421114[[#This Row],[Odsetki normalne]])</f>
        <v>0</v>
      </c>
    </row>
    <row r="208" spans="2:11" x14ac:dyDescent="0.25">
      <c r="B208" s="1">
        <f t="shared" si="7"/>
        <v>16</v>
      </c>
      <c r="C208" s="4">
        <f t="shared" si="9"/>
        <v>192</v>
      </c>
      <c r="D208" s="5">
        <v>5.4800000000000001E-2</v>
      </c>
      <c r="E208" s="2">
        <f>I207*Table421114[[#This Row],[Oprocentowanie]]/12</f>
        <v>0</v>
      </c>
      <c r="F208" s="2">
        <f>Table421114[[#This Row],[Cała rata]]-Table421114[[#This Row],[Odsetki normalne]]</f>
        <v>0</v>
      </c>
      <c r="G208" s="20">
        <f t="shared" si="8"/>
        <v>0</v>
      </c>
      <c r="H208" s="2"/>
      <c r="I208" s="11">
        <f>IF(I207-F208&gt;0.001,I207-F208-Table421114[[#This Row],[Ile nadpłacamy przy tej racie?]],0)</f>
        <v>0</v>
      </c>
      <c r="K208" s="2">
        <f>IF(Table421114[[#This Row],[Rok]]&lt;9,Table421114[[#This Row],[Odsetki normalne]]*50%,Table421114[[#This Row],[Odsetki normalne]])</f>
        <v>0</v>
      </c>
    </row>
    <row r="209" spans="2:11" x14ac:dyDescent="0.25">
      <c r="B209" s="6">
        <f t="shared" si="7"/>
        <v>17</v>
      </c>
      <c r="C209" s="7">
        <f t="shared" si="9"/>
        <v>193</v>
      </c>
      <c r="D209" s="8">
        <v>5.4800000000000001E-2</v>
      </c>
      <c r="E209" s="9">
        <f>I208*Table421114[[#This Row],[Oprocentowanie]]/12</f>
        <v>0</v>
      </c>
      <c r="F209" s="9">
        <f>Table421114[[#This Row],[Cała rata]]-Table421114[[#This Row],[Odsetki normalne]]</f>
        <v>0</v>
      </c>
      <c r="G209" s="20">
        <f t="shared" si="8"/>
        <v>0</v>
      </c>
      <c r="H209" s="9"/>
      <c r="I209" s="9">
        <f>IF(I208-F209&gt;0.001,I208-F209-Table421114[[#This Row],[Ile nadpłacamy przy tej racie?]],0)</f>
        <v>0</v>
      </c>
      <c r="K209" s="9">
        <f>IF(Table421114[[#This Row],[Rok]]&lt;9,Table421114[[#This Row],[Odsetki normalne]]*50%,Table421114[[#This Row],[Odsetki normalne]])</f>
        <v>0</v>
      </c>
    </row>
    <row r="210" spans="2:11" x14ac:dyDescent="0.25">
      <c r="B210" s="6">
        <f t="shared" ref="B210:B273" si="10">ROUNDUP(C210/12,0)</f>
        <v>17</v>
      </c>
      <c r="C210" s="7">
        <f t="shared" si="9"/>
        <v>194</v>
      </c>
      <c r="D210" s="8">
        <v>5.4800000000000001E-2</v>
      </c>
      <c r="E210" s="9">
        <f>I209*Table421114[[#This Row],[Oprocentowanie]]/12</f>
        <v>0</v>
      </c>
      <c r="F210" s="9">
        <f>Table421114[[#This Row],[Cała rata]]-Table421114[[#This Row],[Odsetki normalne]]</f>
        <v>0</v>
      </c>
      <c r="G210" s="20">
        <f t="shared" ref="G210:G273" si="11">IF(I209&gt;0.001,-$C$8,0)</f>
        <v>0</v>
      </c>
      <c r="H210" s="9"/>
      <c r="I210" s="9">
        <f>IF(I209-F210&gt;0.001,I209-F210-Table421114[[#This Row],[Ile nadpłacamy przy tej racie?]],0)</f>
        <v>0</v>
      </c>
      <c r="K210" s="9">
        <f>IF(Table421114[[#This Row],[Rok]]&lt;9,Table421114[[#This Row],[Odsetki normalne]]*50%,Table421114[[#This Row],[Odsetki normalne]])</f>
        <v>0</v>
      </c>
    </row>
    <row r="211" spans="2:11" x14ac:dyDescent="0.25">
      <c r="B211" s="6">
        <f t="shared" si="10"/>
        <v>17</v>
      </c>
      <c r="C211" s="7">
        <f t="shared" ref="C211:C274" si="12">C210+1</f>
        <v>195</v>
      </c>
      <c r="D211" s="8">
        <v>5.4800000000000001E-2</v>
      </c>
      <c r="E211" s="9">
        <f>I210*Table421114[[#This Row],[Oprocentowanie]]/12</f>
        <v>0</v>
      </c>
      <c r="F211" s="9">
        <f>Table421114[[#This Row],[Cała rata]]-Table421114[[#This Row],[Odsetki normalne]]</f>
        <v>0</v>
      </c>
      <c r="G211" s="20">
        <f t="shared" si="11"/>
        <v>0</v>
      </c>
      <c r="H211" s="9"/>
      <c r="I211" s="9">
        <f>IF(I210-F211&gt;0.001,I210-F211-Table421114[[#This Row],[Ile nadpłacamy przy tej racie?]],0)</f>
        <v>0</v>
      </c>
      <c r="K211" s="9">
        <f>IF(Table421114[[#This Row],[Rok]]&lt;9,Table421114[[#This Row],[Odsetki normalne]]*50%,Table421114[[#This Row],[Odsetki normalne]])</f>
        <v>0</v>
      </c>
    </row>
    <row r="212" spans="2:11" x14ac:dyDescent="0.25">
      <c r="B212" s="6">
        <f t="shared" si="10"/>
        <v>17</v>
      </c>
      <c r="C212" s="7">
        <f t="shared" si="12"/>
        <v>196</v>
      </c>
      <c r="D212" s="8">
        <v>5.4800000000000001E-2</v>
      </c>
      <c r="E212" s="9">
        <f>I211*Table421114[[#This Row],[Oprocentowanie]]/12</f>
        <v>0</v>
      </c>
      <c r="F212" s="9">
        <f>Table421114[[#This Row],[Cała rata]]-Table421114[[#This Row],[Odsetki normalne]]</f>
        <v>0</v>
      </c>
      <c r="G212" s="20">
        <f t="shared" si="11"/>
        <v>0</v>
      </c>
      <c r="H212" s="9"/>
      <c r="I212" s="9">
        <f>IF(I211-F212&gt;0.001,I211-F212-Table421114[[#This Row],[Ile nadpłacamy przy tej racie?]],0)</f>
        <v>0</v>
      </c>
      <c r="K212" s="9">
        <f>IF(Table421114[[#This Row],[Rok]]&lt;9,Table421114[[#This Row],[Odsetki normalne]]*50%,Table421114[[#This Row],[Odsetki normalne]])</f>
        <v>0</v>
      </c>
    </row>
    <row r="213" spans="2:11" x14ac:dyDescent="0.25">
      <c r="B213" s="6">
        <f t="shared" si="10"/>
        <v>17</v>
      </c>
      <c r="C213" s="7">
        <f t="shared" si="12"/>
        <v>197</v>
      </c>
      <c r="D213" s="8">
        <v>5.4800000000000001E-2</v>
      </c>
      <c r="E213" s="9">
        <f>I212*Table421114[[#This Row],[Oprocentowanie]]/12</f>
        <v>0</v>
      </c>
      <c r="F213" s="9">
        <f>Table421114[[#This Row],[Cała rata]]-Table421114[[#This Row],[Odsetki normalne]]</f>
        <v>0</v>
      </c>
      <c r="G213" s="20">
        <f t="shared" si="11"/>
        <v>0</v>
      </c>
      <c r="H213" s="9"/>
      <c r="I213" s="9">
        <f>IF(I212-F213&gt;0.001,I212-F213-Table421114[[#This Row],[Ile nadpłacamy przy tej racie?]],0)</f>
        <v>0</v>
      </c>
      <c r="K213" s="9">
        <f>IF(Table421114[[#This Row],[Rok]]&lt;9,Table421114[[#This Row],[Odsetki normalne]]*50%,Table421114[[#This Row],[Odsetki normalne]])</f>
        <v>0</v>
      </c>
    </row>
    <row r="214" spans="2:11" x14ac:dyDescent="0.25">
      <c r="B214" s="6">
        <f t="shared" si="10"/>
        <v>17</v>
      </c>
      <c r="C214" s="7">
        <f t="shared" si="12"/>
        <v>198</v>
      </c>
      <c r="D214" s="8">
        <v>5.4800000000000001E-2</v>
      </c>
      <c r="E214" s="9">
        <f>I213*Table421114[[#This Row],[Oprocentowanie]]/12</f>
        <v>0</v>
      </c>
      <c r="F214" s="9">
        <f>Table421114[[#This Row],[Cała rata]]-Table421114[[#This Row],[Odsetki normalne]]</f>
        <v>0</v>
      </c>
      <c r="G214" s="20">
        <f t="shared" si="11"/>
        <v>0</v>
      </c>
      <c r="H214" s="9"/>
      <c r="I214" s="9">
        <f>IF(I213-F214&gt;0.001,I213-F214-Table421114[[#This Row],[Ile nadpłacamy przy tej racie?]],0)</f>
        <v>0</v>
      </c>
      <c r="K214" s="9">
        <f>IF(Table421114[[#This Row],[Rok]]&lt;9,Table421114[[#This Row],[Odsetki normalne]]*50%,Table421114[[#This Row],[Odsetki normalne]])</f>
        <v>0</v>
      </c>
    </row>
    <row r="215" spans="2:11" x14ac:dyDescent="0.25">
      <c r="B215" s="6">
        <f t="shared" si="10"/>
        <v>17</v>
      </c>
      <c r="C215" s="7">
        <f t="shared" si="12"/>
        <v>199</v>
      </c>
      <c r="D215" s="8">
        <v>5.4800000000000001E-2</v>
      </c>
      <c r="E215" s="9">
        <f>I214*Table421114[[#This Row],[Oprocentowanie]]/12</f>
        <v>0</v>
      </c>
      <c r="F215" s="9">
        <f>Table421114[[#This Row],[Cała rata]]-Table421114[[#This Row],[Odsetki normalne]]</f>
        <v>0</v>
      </c>
      <c r="G215" s="20">
        <f t="shared" si="11"/>
        <v>0</v>
      </c>
      <c r="H215" s="9"/>
      <c r="I215" s="9">
        <f>IF(I214-F215&gt;0.001,I214-F215-Table421114[[#This Row],[Ile nadpłacamy przy tej racie?]],0)</f>
        <v>0</v>
      </c>
      <c r="K215" s="9">
        <f>IF(Table421114[[#This Row],[Rok]]&lt;9,Table421114[[#This Row],[Odsetki normalne]]*50%,Table421114[[#This Row],[Odsetki normalne]])</f>
        <v>0</v>
      </c>
    </row>
    <row r="216" spans="2:11" x14ac:dyDescent="0.25">
      <c r="B216" s="6">
        <f t="shared" si="10"/>
        <v>17</v>
      </c>
      <c r="C216" s="7">
        <f t="shared" si="12"/>
        <v>200</v>
      </c>
      <c r="D216" s="8">
        <v>5.4800000000000001E-2</v>
      </c>
      <c r="E216" s="9">
        <f>I215*Table421114[[#This Row],[Oprocentowanie]]/12</f>
        <v>0</v>
      </c>
      <c r="F216" s="9">
        <f>Table421114[[#This Row],[Cała rata]]-Table421114[[#This Row],[Odsetki normalne]]</f>
        <v>0</v>
      </c>
      <c r="G216" s="20">
        <f t="shared" si="11"/>
        <v>0</v>
      </c>
      <c r="H216" s="9"/>
      <c r="I216" s="9">
        <f>IF(I215-F216&gt;0.001,I215-F216-Table421114[[#This Row],[Ile nadpłacamy przy tej racie?]],0)</f>
        <v>0</v>
      </c>
      <c r="K216" s="9">
        <f>IF(Table421114[[#This Row],[Rok]]&lt;9,Table421114[[#This Row],[Odsetki normalne]]*50%,Table421114[[#This Row],[Odsetki normalne]])</f>
        <v>0</v>
      </c>
    </row>
    <row r="217" spans="2:11" x14ac:dyDescent="0.25">
      <c r="B217" s="6">
        <f t="shared" si="10"/>
        <v>17</v>
      </c>
      <c r="C217" s="7">
        <f t="shared" si="12"/>
        <v>201</v>
      </c>
      <c r="D217" s="8">
        <v>5.4800000000000001E-2</v>
      </c>
      <c r="E217" s="9">
        <f>I216*Table421114[[#This Row],[Oprocentowanie]]/12</f>
        <v>0</v>
      </c>
      <c r="F217" s="9">
        <f>Table421114[[#This Row],[Cała rata]]-Table421114[[#This Row],[Odsetki normalne]]</f>
        <v>0</v>
      </c>
      <c r="G217" s="20">
        <f t="shared" si="11"/>
        <v>0</v>
      </c>
      <c r="H217" s="9"/>
      <c r="I217" s="9">
        <f>IF(I216-F217&gt;0.001,I216-F217-Table421114[[#This Row],[Ile nadpłacamy przy tej racie?]],0)</f>
        <v>0</v>
      </c>
      <c r="K217" s="9">
        <f>IF(Table421114[[#This Row],[Rok]]&lt;9,Table421114[[#This Row],[Odsetki normalne]]*50%,Table421114[[#This Row],[Odsetki normalne]])</f>
        <v>0</v>
      </c>
    </row>
    <row r="218" spans="2:11" x14ac:dyDescent="0.25">
      <c r="B218" s="6">
        <f t="shared" si="10"/>
        <v>17</v>
      </c>
      <c r="C218" s="7">
        <f t="shared" si="12"/>
        <v>202</v>
      </c>
      <c r="D218" s="8">
        <v>5.4800000000000001E-2</v>
      </c>
      <c r="E218" s="9">
        <f>I217*Table421114[[#This Row],[Oprocentowanie]]/12</f>
        <v>0</v>
      </c>
      <c r="F218" s="9">
        <f>Table421114[[#This Row],[Cała rata]]-Table421114[[#This Row],[Odsetki normalne]]</f>
        <v>0</v>
      </c>
      <c r="G218" s="20">
        <f t="shared" si="11"/>
        <v>0</v>
      </c>
      <c r="H218" s="9"/>
      <c r="I218" s="9">
        <f>IF(I217-F218&gt;0.001,I217-F218-Table421114[[#This Row],[Ile nadpłacamy przy tej racie?]],0)</f>
        <v>0</v>
      </c>
      <c r="K218" s="9">
        <f>IF(Table421114[[#This Row],[Rok]]&lt;9,Table421114[[#This Row],[Odsetki normalne]]*50%,Table421114[[#This Row],[Odsetki normalne]])</f>
        <v>0</v>
      </c>
    </row>
    <row r="219" spans="2:11" x14ac:dyDescent="0.25">
      <c r="B219" s="6">
        <f t="shared" si="10"/>
        <v>17</v>
      </c>
      <c r="C219" s="7">
        <f t="shared" si="12"/>
        <v>203</v>
      </c>
      <c r="D219" s="8">
        <v>5.4800000000000001E-2</v>
      </c>
      <c r="E219" s="9">
        <f>I218*Table421114[[#This Row],[Oprocentowanie]]/12</f>
        <v>0</v>
      </c>
      <c r="F219" s="9">
        <f>Table421114[[#This Row],[Cała rata]]-Table421114[[#This Row],[Odsetki normalne]]</f>
        <v>0</v>
      </c>
      <c r="G219" s="20">
        <f t="shared" si="11"/>
        <v>0</v>
      </c>
      <c r="H219" s="9"/>
      <c r="I219" s="9">
        <f>IF(I218-F219&gt;0.001,I218-F219-Table421114[[#This Row],[Ile nadpłacamy przy tej racie?]],0)</f>
        <v>0</v>
      </c>
      <c r="K219" s="9">
        <f>IF(Table421114[[#This Row],[Rok]]&lt;9,Table421114[[#This Row],[Odsetki normalne]]*50%,Table421114[[#This Row],[Odsetki normalne]])</f>
        <v>0</v>
      </c>
    </row>
    <row r="220" spans="2:11" x14ac:dyDescent="0.25">
      <c r="B220" s="6">
        <f t="shared" si="10"/>
        <v>17</v>
      </c>
      <c r="C220" s="7">
        <f t="shared" si="12"/>
        <v>204</v>
      </c>
      <c r="D220" s="8">
        <v>5.4800000000000001E-2</v>
      </c>
      <c r="E220" s="9">
        <f>I219*Table421114[[#This Row],[Oprocentowanie]]/12</f>
        <v>0</v>
      </c>
      <c r="F220" s="9">
        <f>Table421114[[#This Row],[Cała rata]]-Table421114[[#This Row],[Odsetki normalne]]</f>
        <v>0</v>
      </c>
      <c r="G220" s="20">
        <f t="shared" si="11"/>
        <v>0</v>
      </c>
      <c r="H220" s="9"/>
      <c r="I220" s="9">
        <f>IF(I219-F220&gt;0.001,I219-F220-Table421114[[#This Row],[Ile nadpłacamy przy tej racie?]],0)</f>
        <v>0</v>
      </c>
      <c r="K220" s="9">
        <f>IF(Table421114[[#This Row],[Rok]]&lt;9,Table421114[[#This Row],[Odsetki normalne]]*50%,Table421114[[#This Row],[Odsetki normalne]])</f>
        <v>0</v>
      </c>
    </row>
    <row r="221" spans="2:11" x14ac:dyDescent="0.25">
      <c r="B221" s="1">
        <f t="shared" si="10"/>
        <v>18</v>
      </c>
      <c r="C221" s="4">
        <f t="shared" si="12"/>
        <v>205</v>
      </c>
      <c r="D221" s="5">
        <v>5.4800000000000001E-2</v>
      </c>
      <c r="E221" s="2">
        <f>I220*Table421114[[#This Row],[Oprocentowanie]]/12</f>
        <v>0</v>
      </c>
      <c r="F221" s="2">
        <f>Table421114[[#This Row],[Cała rata]]-Table421114[[#This Row],[Odsetki normalne]]</f>
        <v>0</v>
      </c>
      <c r="G221" s="20">
        <f t="shared" si="11"/>
        <v>0</v>
      </c>
      <c r="H221" s="2"/>
      <c r="I221" s="11">
        <f>IF(I220-F221&gt;0.001,I220-F221-Table421114[[#This Row],[Ile nadpłacamy przy tej racie?]],0)</f>
        <v>0</v>
      </c>
      <c r="K221" s="2">
        <f>IF(Table421114[[#This Row],[Rok]]&lt;9,Table421114[[#This Row],[Odsetki normalne]]*50%,Table421114[[#This Row],[Odsetki normalne]])</f>
        <v>0</v>
      </c>
    </row>
    <row r="222" spans="2:11" x14ac:dyDescent="0.25">
      <c r="B222" s="1">
        <f t="shared" si="10"/>
        <v>18</v>
      </c>
      <c r="C222" s="4">
        <f t="shared" si="12"/>
        <v>206</v>
      </c>
      <c r="D222" s="5">
        <v>5.4800000000000001E-2</v>
      </c>
      <c r="E222" s="2">
        <f>I221*Table421114[[#This Row],[Oprocentowanie]]/12</f>
        <v>0</v>
      </c>
      <c r="F222" s="2">
        <f>Table421114[[#This Row],[Cała rata]]-Table421114[[#This Row],[Odsetki normalne]]</f>
        <v>0</v>
      </c>
      <c r="G222" s="20">
        <f t="shared" si="11"/>
        <v>0</v>
      </c>
      <c r="H222" s="2"/>
      <c r="I222" s="11">
        <f>IF(I221-F222&gt;0.001,I221-F222-Table421114[[#This Row],[Ile nadpłacamy przy tej racie?]],0)</f>
        <v>0</v>
      </c>
      <c r="K222" s="2">
        <f>IF(Table421114[[#This Row],[Rok]]&lt;9,Table421114[[#This Row],[Odsetki normalne]]*50%,Table421114[[#This Row],[Odsetki normalne]])</f>
        <v>0</v>
      </c>
    </row>
    <row r="223" spans="2:11" x14ac:dyDescent="0.25">
      <c r="B223" s="1">
        <f t="shared" si="10"/>
        <v>18</v>
      </c>
      <c r="C223" s="4">
        <f t="shared" si="12"/>
        <v>207</v>
      </c>
      <c r="D223" s="5">
        <v>5.4800000000000001E-2</v>
      </c>
      <c r="E223" s="2">
        <f>I222*Table421114[[#This Row],[Oprocentowanie]]/12</f>
        <v>0</v>
      </c>
      <c r="F223" s="2">
        <f>Table421114[[#This Row],[Cała rata]]-Table421114[[#This Row],[Odsetki normalne]]</f>
        <v>0</v>
      </c>
      <c r="G223" s="20">
        <f t="shared" si="11"/>
        <v>0</v>
      </c>
      <c r="H223" s="2"/>
      <c r="I223" s="11">
        <f>IF(I222-F223&gt;0.001,I222-F223-Table421114[[#This Row],[Ile nadpłacamy przy tej racie?]],0)</f>
        <v>0</v>
      </c>
      <c r="K223" s="2">
        <f>IF(Table421114[[#This Row],[Rok]]&lt;9,Table421114[[#This Row],[Odsetki normalne]]*50%,Table421114[[#This Row],[Odsetki normalne]])</f>
        <v>0</v>
      </c>
    </row>
    <row r="224" spans="2:11" x14ac:dyDescent="0.25">
      <c r="B224" s="1">
        <f t="shared" si="10"/>
        <v>18</v>
      </c>
      <c r="C224" s="4">
        <f t="shared" si="12"/>
        <v>208</v>
      </c>
      <c r="D224" s="5">
        <v>5.4800000000000001E-2</v>
      </c>
      <c r="E224" s="2">
        <f>I223*Table421114[[#This Row],[Oprocentowanie]]/12</f>
        <v>0</v>
      </c>
      <c r="F224" s="2">
        <f>Table421114[[#This Row],[Cała rata]]-Table421114[[#This Row],[Odsetki normalne]]</f>
        <v>0</v>
      </c>
      <c r="G224" s="20">
        <f t="shared" si="11"/>
        <v>0</v>
      </c>
      <c r="H224" s="2"/>
      <c r="I224" s="11">
        <f>IF(I223-F224&gt;0.001,I223-F224-Table421114[[#This Row],[Ile nadpłacamy przy tej racie?]],0)</f>
        <v>0</v>
      </c>
      <c r="K224" s="2">
        <f>IF(Table421114[[#This Row],[Rok]]&lt;9,Table421114[[#This Row],[Odsetki normalne]]*50%,Table421114[[#This Row],[Odsetki normalne]])</f>
        <v>0</v>
      </c>
    </row>
    <row r="225" spans="2:11" x14ac:dyDescent="0.25">
      <c r="B225" s="1">
        <f t="shared" si="10"/>
        <v>18</v>
      </c>
      <c r="C225" s="4">
        <f t="shared" si="12"/>
        <v>209</v>
      </c>
      <c r="D225" s="5">
        <v>5.4800000000000001E-2</v>
      </c>
      <c r="E225" s="2">
        <f>I224*Table421114[[#This Row],[Oprocentowanie]]/12</f>
        <v>0</v>
      </c>
      <c r="F225" s="2">
        <f>Table421114[[#This Row],[Cała rata]]-Table421114[[#This Row],[Odsetki normalne]]</f>
        <v>0</v>
      </c>
      <c r="G225" s="20">
        <f t="shared" si="11"/>
        <v>0</v>
      </c>
      <c r="H225" s="2"/>
      <c r="I225" s="11">
        <f>IF(I224-F225&gt;0.001,I224-F225-Table421114[[#This Row],[Ile nadpłacamy przy tej racie?]],0)</f>
        <v>0</v>
      </c>
      <c r="K225" s="2">
        <f>IF(Table421114[[#This Row],[Rok]]&lt;9,Table421114[[#This Row],[Odsetki normalne]]*50%,Table421114[[#This Row],[Odsetki normalne]])</f>
        <v>0</v>
      </c>
    </row>
    <row r="226" spans="2:11" x14ac:dyDescent="0.25">
      <c r="B226" s="1">
        <f t="shared" si="10"/>
        <v>18</v>
      </c>
      <c r="C226" s="4">
        <f t="shared" si="12"/>
        <v>210</v>
      </c>
      <c r="D226" s="5">
        <v>5.4800000000000001E-2</v>
      </c>
      <c r="E226" s="2">
        <f>I225*Table421114[[#This Row],[Oprocentowanie]]/12</f>
        <v>0</v>
      </c>
      <c r="F226" s="2">
        <f>Table421114[[#This Row],[Cała rata]]-Table421114[[#This Row],[Odsetki normalne]]</f>
        <v>0</v>
      </c>
      <c r="G226" s="20">
        <f t="shared" si="11"/>
        <v>0</v>
      </c>
      <c r="H226" s="2"/>
      <c r="I226" s="11">
        <f>IF(I225-F226&gt;0.001,I225-F226-Table421114[[#This Row],[Ile nadpłacamy przy tej racie?]],0)</f>
        <v>0</v>
      </c>
      <c r="K226" s="2">
        <f>IF(Table421114[[#This Row],[Rok]]&lt;9,Table421114[[#This Row],[Odsetki normalne]]*50%,Table421114[[#This Row],[Odsetki normalne]])</f>
        <v>0</v>
      </c>
    </row>
    <row r="227" spans="2:11" x14ac:dyDescent="0.25">
      <c r="B227" s="1">
        <f t="shared" si="10"/>
        <v>18</v>
      </c>
      <c r="C227" s="4">
        <f t="shared" si="12"/>
        <v>211</v>
      </c>
      <c r="D227" s="5">
        <v>5.4800000000000001E-2</v>
      </c>
      <c r="E227" s="2">
        <f>I226*Table421114[[#This Row],[Oprocentowanie]]/12</f>
        <v>0</v>
      </c>
      <c r="F227" s="2">
        <f>Table421114[[#This Row],[Cała rata]]-Table421114[[#This Row],[Odsetki normalne]]</f>
        <v>0</v>
      </c>
      <c r="G227" s="20">
        <f t="shared" si="11"/>
        <v>0</v>
      </c>
      <c r="H227" s="2"/>
      <c r="I227" s="11">
        <f>IF(I226-F227&gt;0.001,I226-F227-Table421114[[#This Row],[Ile nadpłacamy przy tej racie?]],0)</f>
        <v>0</v>
      </c>
      <c r="K227" s="2">
        <f>IF(Table421114[[#This Row],[Rok]]&lt;9,Table421114[[#This Row],[Odsetki normalne]]*50%,Table421114[[#This Row],[Odsetki normalne]])</f>
        <v>0</v>
      </c>
    </row>
    <row r="228" spans="2:11" x14ac:dyDescent="0.25">
      <c r="B228" s="1">
        <f t="shared" si="10"/>
        <v>18</v>
      </c>
      <c r="C228" s="4">
        <f t="shared" si="12"/>
        <v>212</v>
      </c>
      <c r="D228" s="5">
        <v>5.4800000000000001E-2</v>
      </c>
      <c r="E228" s="2">
        <f>I227*Table421114[[#This Row],[Oprocentowanie]]/12</f>
        <v>0</v>
      </c>
      <c r="F228" s="2">
        <f>Table421114[[#This Row],[Cała rata]]-Table421114[[#This Row],[Odsetki normalne]]</f>
        <v>0</v>
      </c>
      <c r="G228" s="20">
        <f t="shared" si="11"/>
        <v>0</v>
      </c>
      <c r="H228" s="2"/>
      <c r="I228" s="11">
        <f>IF(I227-F228&gt;0.001,I227-F228-Table421114[[#This Row],[Ile nadpłacamy przy tej racie?]],0)</f>
        <v>0</v>
      </c>
      <c r="K228" s="2">
        <f>IF(Table421114[[#This Row],[Rok]]&lt;9,Table421114[[#This Row],[Odsetki normalne]]*50%,Table421114[[#This Row],[Odsetki normalne]])</f>
        <v>0</v>
      </c>
    </row>
    <row r="229" spans="2:11" x14ac:dyDescent="0.25">
      <c r="B229" s="1">
        <f t="shared" si="10"/>
        <v>18</v>
      </c>
      <c r="C229" s="4">
        <f t="shared" si="12"/>
        <v>213</v>
      </c>
      <c r="D229" s="5">
        <v>5.4800000000000001E-2</v>
      </c>
      <c r="E229" s="2">
        <f>I228*Table421114[[#This Row],[Oprocentowanie]]/12</f>
        <v>0</v>
      </c>
      <c r="F229" s="2">
        <f>Table421114[[#This Row],[Cała rata]]-Table421114[[#This Row],[Odsetki normalne]]</f>
        <v>0</v>
      </c>
      <c r="G229" s="20">
        <f t="shared" si="11"/>
        <v>0</v>
      </c>
      <c r="H229" s="2"/>
      <c r="I229" s="11">
        <f>IF(I228-F229&gt;0.001,I228-F229-Table421114[[#This Row],[Ile nadpłacamy przy tej racie?]],0)</f>
        <v>0</v>
      </c>
      <c r="K229" s="2">
        <f>IF(Table421114[[#This Row],[Rok]]&lt;9,Table421114[[#This Row],[Odsetki normalne]]*50%,Table421114[[#This Row],[Odsetki normalne]])</f>
        <v>0</v>
      </c>
    </row>
    <row r="230" spans="2:11" x14ac:dyDescent="0.25">
      <c r="B230" s="1">
        <f t="shared" si="10"/>
        <v>18</v>
      </c>
      <c r="C230" s="4">
        <f t="shared" si="12"/>
        <v>214</v>
      </c>
      <c r="D230" s="5">
        <v>5.4800000000000001E-2</v>
      </c>
      <c r="E230" s="2">
        <f>I229*Table421114[[#This Row],[Oprocentowanie]]/12</f>
        <v>0</v>
      </c>
      <c r="F230" s="2">
        <f>Table421114[[#This Row],[Cała rata]]-Table421114[[#This Row],[Odsetki normalne]]</f>
        <v>0</v>
      </c>
      <c r="G230" s="20">
        <f t="shared" si="11"/>
        <v>0</v>
      </c>
      <c r="H230" s="2"/>
      <c r="I230" s="11">
        <f>IF(I229-F230&gt;0.001,I229-F230-Table421114[[#This Row],[Ile nadpłacamy przy tej racie?]],0)</f>
        <v>0</v>
      </c>
      <c r="K230" s="2">
        <f>IF(Table421114[[#This Row],[Rok]]&lt;9,Table421114[[#This Row],[Odsetki normalne]]*50%,Table421114[[#This Row],[Odsetki normalne]])</f>
        <v>0</v>
      </c>
    </row>
    <row r="231" spans="2:11" x14ac:dyDescent="0.25">
      <c r="B231" s="1">
        <f t="shared" si="10"/>
        <v>18</v>
      </c>
      <c r="C231" s="4">
        <f t="shared" si="12"/>
        <v>215</v>
      </c>
      <c r="D231" s="5">
        <v>5.4800000000000001E-2</v>
      </c>
      <c r="E231" s="2">
        <f>I230*Table421114[[#This Row],[Oprocentowanie]]/12</f>
        <v>0</v>
      </c>
      <c r="F231" s="2">
        <f>Table421114[[#This Row],[Cała rata]]-Table421114[[#This Row],[Odsetki normalne]]</f>
        <v>0</v>
      </c>
      <c r="G231" s="20">
        <f t="shared" si="11"/>
        <v>0</v>
      </c>
      <c r="H231" s="2"/>
      <c r="I231" s="11">
        <f>IF(I230-F231&gt;0.001,I230-F231-Table421114[[#This Row],[Ile nadpłacamy przy tej racie?]],0)</f>
        <v>0</v>
      </c>
      <c r="K231" s="2">
        <f>IF(Table421114[[#This Row],[Rok]]&lt;9,Table421114[[#This Row],[Odsetki normalne]]*50%,Table421114[[#This Row],[Odsetki normalne]])</f>
        <v>0</v>
      </c>
    </row>
    <row r="232" spans="2:11" x14ac:dyDescent="0.25">
      <c r="B232" s="1">
        <f t="shared" si="10"/>
        <v>18</v>
      </c>
      <c r="C232" s="4">
        <f t="shared" si="12"/>
        <v>216</v>
      </c>
      <c r="D232" s="5">
        <v>5.4800000000000001E-2</v>
      </c>
      <c r="E232" s="2">
        <f>I231*Table421114[[#This Row],[Oprocentowanie]]/12</f>
        <v>0</v>
      </c>
      <c r="F232" s="2">
        <f>Table421114[[#This Row],[Cała rata]]-Table421114[[#This Row],[Odsetki normalne]]</f>
        <v>0</v>
      </c>
      <c r="G232" s="20">
        <f t="shared" si="11"/>
        <v>0</v>
      </c>
      <c r="H232" s="2"/>
      <c r="I232" s="11">
        <f>IF(I231-F232&gt;0.001,I231-F232-Table421114[[#This Row],[Ile nadpłacamy przy tej racie?]],0)</f>
        <v>0</v>
      </c>
      <c r="K232" s="2">
        <f>IF(Table421114[[#This Row],[Rok]]&lt;9,Table421114[[#This Row],[Odsetki normalne]]*50%,Table421114[[#This Row],[Odsetki normalne]])</f>
        <v>0</v>
      </c>
    </row>
    <row r="233" spans="2:11" x14ac:dyDescent="0.25">
      <c r="B233" s="6">
        <f t="shared" si="10"/>
        <v>19</v>
      </c>
      <c r="C233" s="7">
        <f t="shared" si="12"/>
        <v>217</v>
      </c>
      <c r="D233" s="8">
        <v>5.4800000000000001E-2</v>
      </c>
      <c r="E233" s="9">
        <f>I232*Table421114[[#This Row],[Oprocentowanie]]/12</f>
        <v>0</v>
      </c>
      <c r="F233" s="9">
        <f>Table421114[[#This Row],[Cała rata]]-Table421114[[#This Row],[Odsetki normalne]]</f>
        <v>0</v>
      </c>
      <c r="G233" s="20">
        <f t="shared" si="11"/>
        <v>0</v>
      </c>
      <c r="H233" s="9"/>
      <c r="I233" s="9">
        <f>IF(I232-F233&gt;0.001,I232-F233-Table421114[[#This Row],[Ile nadpłacamy przy tej racie?]],0)</f>
        <v>0</v>
      </c>
      <c r="K233" s="9">
        <f>IF(Table421114[[#This Row],[Rok]]&lt;9,Table421114[[#This Row],[Odsetki normalne]]*50%,Table421114[[#This Row],[Odsetki normalne]])</f>
        <v>0</v>
      </c>
    </row>
    <row r="234" spans="2:11" x14ac:dyDescent="0.25">
      <c r="B234" s="6">
        <f t="shared" si="10"/>
        <v>19</v>
      </c>
      <c r="C234" s="7">
        <f t="shared" si="12"/>
        <v>218</v>
      </c>
      <c r="D234" s="8">
        <v>5.4800000000000001E-2</v>
      </c>
      <c r="E234" s="9">
        <f>I233*Table421114[[#This Row],[Oprocentowanie]]/12</f>
        <v>0</v>
      </c>
      <c r="F234" s="9">
        <f>Table421114[[#This Row],[Cała rata]]-Table421114[[#This Row],[Odsetki normalne]]</f>
        <v>0</v>
      </c>
      <c r="G234" s="20">
        <f t="shared" si="11"/>
        <v>0</v>
      </c>
      <c r="H234" s="9"/>
      <c r="I234" s="9">
        <f>IF(I233-F234&gt;0.001,I233-F234-Table421114[[#This Row],[Ile nadpłacamy przy tej racie?]],0)</f>
        <v>0</v>
      </c>
      <c r="K234" s="9">
        <f>IF(Table421114[[#This Row],[Rok]]&lt;9,Table421114[[#This Row],[Odsetki normalne]]*50%,Table421114[[#This Row],[Odsetki normalne]])</f>
        <v>0</v>
      </c>
    </row>
    <row r="235" spans="2:11" x14ac:dyDescent="0.25">
      <c r="B235" s="6">
        <f t="shared" si="10"/>
        <v>19</v>
      </c>
      <c r="C235" s="7">
        <f t="shared" si="12"/>
        <v>219</v>
      </c>
      <c r="D235" s="8">
        <v>5.4800000000000001E-2</v>
      </c>
      <c r="E235" s="9">
        <f>I234*Table421114[[#This Row],[Oprocentowanie]]/12</f>
        <v>0</v>
      </c>
      <c r="F235" s="9">
        <f>Table421114[[#This Row],[Cała rata]]-Table421114[[#This Row],[Odsetki normalne]]</f>
        <v>0</v>
      </c>
      <c r="G235" s="20">
        <f t="shared" si="11"/>
        <v>0</v>
      </c>
      <c r="H235" s="9"/>
      <c r="I235" s="9">
        <f>IF(I234-F235&gt;0.001,I234-F235-Table421114[[#This Row],[Ile nadpłacamy przy tej racie?]],0)</f>
        <v>0</v>
      </c>
      <c r="K235" s="9">
        <f>IF(Table421114[[#This Row],[Rok]]&lt;9,Table421114[[#This Row],[Odsetki normalne]]*50%,Table421114[[#This Row],[Odsetki normalne]])</f>
        <v>0</v>
      </c>
    </row>
    <row r="236" spans="2:11" x14ac:dyDescent="0.25">
      <c r="B236" s="6">
        <f t="shared" si="10"/>
        <v>19</v>
      </c>
      <c r="C236" s="7">
        <f t="shared" si="12"/>
        <v>220</v>
      </c>
      <c r="D236" s="8">
        <v>5.4800000000000001E-2</v>
      </c>
      <c r="E236" s="9">
        <f>I235*Table421114[[#This Row],[Oprocentowanie]]/12</f>
        <v>0</v>
      </c>
      <c r="F236" s="9">
        <f>Table421114[[#This Row],[Cała rata]]-Table421114[[#This Row],[Odsetki normalne]]</f>
        <v>0</v>
      </c>
      <c r="G236" s="20">
        <f t="shared" si="11"/>
        <v>0</v>
      </c>
      <c r="H236" s="9"/>
      <c r="I236" s="9">
        <f>IF(I235-F236&gt;0.001,I235-F236-Table421114[[#This Row],[Ile nadpłacamy przy tej racie?]],0)</f>
        <v>0</v>
      </c>
      <c r="K236" s="9">
        <f>IF(Table421114[[#This Row],[Rok]]&lt;9,Table421114[[#This Row],[Odsetki normalne]]*50%,Table421114[[#This Row],[Odsetki normalne]])</f>
        <v>0</v>
      </c>
    </row>
    <row r="237" spans="2:11" x14ac:dyDescent="0.25">
      <c r="B237" s="6">
        <f t="shared" si="10"/>
        <v>19</v>
      </c>
      <c r="C237" s="7">
        <f t="shared" si="12"/>
        <v>221</v>
      </c>
      <c r="D237" s="8">
        <v>5.4800000000000001E-2</v>
      </c>
      <c r="E237" s="9">
        <f>I236*Table421114[[#This Row],[Oprocentowanie]]/12</f>
        <v>0</v>
      </c>
      <c r="F237" s="9">
        <f>Table421114[[#This Row],[Cała rata]]-Table421114[[#This Row],[Odsetki normalne]]</f>
        <v>0</v>
      </c>
      <c r="G237" s="20">
        <f t="shared" si="11"/>
        <v>0</v>
      </c>
      <c r="H237" s="9"/>
      <c r="I237" s="9">
        <f>IF(I236-F237&gt;0.001,I236-F237-Table421114[[#This Row],[Ile nadpłacamy przy tej racie?]],0)</f>
        <v>0</v>
      </c>
      <c r="K237" s="9">
        <f>IF(Table421114[[#This Row],[Rok]]&lt;9,Table421114[[#This Row],[Odsetki normalne]]*50%,Table421114[[#This Row],[Odsetki normalne]])</f>
        <v>0</v>
      </c>
    </row>
    <row r="238" spans="2:11" x14ac:dyDescent="0.25">
      <c r="B238" s="6">
        <f t="shared" si="10"/>
        <v>19</v>
      </c>
      <c r="C238" s="7">
        <f t="shared" si="12"/>
        <v>222</v>
      </c>
      <c r="D238" s="8">
        <v>5.4800000000000001E-2</v>
      </c>
      <c r="E238" s="9">
        <f>I237*Table421114[[#This Row],[Oprocentowanie]]/12</f>
        <v>0</v>
      </c>
      <c r="F238" s="9">
        <f>Table421114[[#This Row],[Cała rata]]-Table421114[[#This Row],[Odsetki normalne]]</f>
        <v>0</v>
      </c>
      <c r="G238" s="20">
        <f t="shared" si="11"/>
        <v>0</v>
      </c>
      <c r="H238" s="9"/>
      <c r="I238" s="9">
        <f>IF(I237-F238&gt;0.001,I237-F238-Table421114[[#This Row],[Ile nadpłacamy przy tej racie?]],0)</f>
        <v>0</v>
      </c>
      <c r="K238" s="9">
        <f>IF(Table421114[[#This Row],[Rok]]&lt;9,Table421114[[#This Row],[Odsetki normalne]]*50%,Table421114[[#This Row],[Odsetki normalne]])</f>
        <v>0</v>
      </c>
    </row>
    <row r="239" spans="2:11" x14ac:dyDescent="0.25">
      <c r="B239" s="6">
        <f t="shared" si="10"/>
        <v>19</v>
      </c>
      <c r="C239" s="7">
        <f t="shared" si="12"/>
        <v>223</v>
      </c>
      <c r="D239" s="8">
        <v>5.4800000000000001E-2</v>
      </c>
      <c r="E239" s="9">
        <f>I238*Table421114[[#This Row],[Oprocentowanie]]/12</f>
        <v>0</v>
      </c>
      <c r="F239" s="9">
        <f>Table421114[[#This Row],[Cała rata]]-Table421114[[#This Row],[Odsetki normalne]]</f>
        <v>0</v>
      </c>
      <c r="G239" s="20">
        <f t="shared" si="11"/>
        <v>0</v>
      </c>
      <c r="H239" s="9"/>
      <c r="I239" s="9">
        <f>IF(I238-F239&gt;0.001,I238-F239-Table421114[[#This Row],[Ile nadpłacamy przy tej racie?]],0)</f>
        <v>0</v>
      </c>
      <c r="K239" s="9">
        <f>IF(Table421114[[#This Row],[Rok]]&lt;9,Table421114[[#This Row],[Odsetki normalne]]*50%,Table421114[[#This Row],[Odsetki normalne]])</f>
        <v>0</v>
      </c>
    </row>
    <row r="240" spans="2:11" x14ac:dyDescent="0.25">
      <c r="B240" s="6">
        <f t="shared" si="10"/>
        <v>19</v>
      </c>
      <c r="C240" s="7">
        <f t="shared" si="12"/>
        <v>224</v>
      </c>
      <c r="D240" s="8">
        <v>5.4800000000000001E-2</v>
      </c>
      <c r="E240" s="9">
        <f>I239*Table421114[[#This Row],[Oprocentowanie]]/12</f>
        <v>0</v>
      </c>
      <c r="F240" s="9">
        <f>Table421114[[#This Row],[Cała rata]]-Table421114[[#This Row],[Odsetki normalne]]</f>
        <v>0</v>
      </c>
      <c r="G240" s="20">
        <f t="shared" si="11"/>
        <v>0</v>
      </c>
      <c r="H240" s="9"/>
      <c r="I240" s="9">
        <f>IF(I239-F240&gt;0.001,I239-F240-Table421114[[#This Row],[Ile nadpłacamy przy tej racie?]],0)</f>
        <v>0</v>
      </c>
      <c r="K240" s="9">
        <f>IF(Table421114[[#This Row],[Rok]]&lt;9,Table421114[[#This Row],[Odsetki normalne]]*50%,Table421114[[#This Row],[Odsetki normalne]])</f>
        <v>0</v>
      </c>
    </row>
    <row r="241" spans="2:11" x14ac:dyDescent="0.25">
      <c r="B241" s="6">
        <f t="shared" si="10"/>
        <v>19</v>
      </c>
      <c r="C241" s="7">
        <f t="shared" si="12"/>
        <v>225</v>
      </c>
      <c r="D241" s="8">
        <v>5.4800000000000001E-2</v>
      </c>
      <c r="E241" s="9">
        <f>I240*Table421114[[#This Row],[Oprocentowanie]]/12</f>
        <v>0</v>
      </c>
      <c r="F241" s="9">
        <f>Table421114[[#This Row],[Cała rata]]-Table421114[[#This Row],[Odsetki normalne]]</f>
        <v>0</v>
      </c>
      <c r="G241" s="20">
        <f t="shared" si="11"/>
        <v>0</v>
      </c>
      <c r="H241" s="9"/>
      <c r="I241" s="9">
        <f>IF(I240-F241&gt;0.001,I240-F241-Table421114[[#This Row],[Ile nadpłacamy przy tej racie?]],0)</f>
        <v>0</v>
      </c>
      <c r="K241" s="9">
        <f>IF(Table421114[[#This Row],[Rok]]&lt;9,Table421114[[#This Row],[Odsetki normalne]]*50%,Table421114[[#This Row],[Odsetki normalne]])</f>
        <v>0</v>
      </c>
    </row>
    <row r="242" spans="2:11" x14ac:dyDescent="0.25">
      <c r="B242" s="6">
        <f t="shared" si="10"/>
        <v>19</v>
      </c>
      <c r="C242" s="7">
        <f t="shared" si="12"/>
        <v>226</v>
      </c>
      <c r="D242" s="8">
        <v>5.4800000000000001E-2</v>
      </c>
      <c r="E242" s="9">
        <f>I241*Table421114[[#This Row],[Oprocentowanie]]/12</f>
        <v>0</v>
      </c>
      <c r="F242" s="9">
        <f>Table421114[[#This Row],[Cała rata]]-Table421114[[#This Row],[Odsetki normalne]]</f>
        <v>0</v>
      </c>
      <c r="G242" s="20">
        <f t="shared" si="11"/>
        <v>0</v>
      </c>
      <c r="H242" s="9"/>
      <c r="I242" s="9">
        <f>IF(I241-F242&gt;0.001,I241-F242-Table421114[[#This Row],[Ile nadpłacamy przy tej racie?]],0)</f>
        <v>0</v>
      </c>
      <c r="K242" s="9">
        <f>IF(Table421114[[#This Row],[Rok]]&lt;9,Table421114[[#This Row],[Odsetki normalne]]*50%,Table421114[[#This Row],[Odsetki normalne]])</f>
        <v>0</v>
      </c>
    </row>
    <row r="243" spans="2:11" x14ac:dyDescent="0.25">
      <c r="B243" s="6">
        <f t="shared" si="10"/>
        <v>19</v>
      </c>
      <c r="C243" s="7">
        <f t="shared" si="12"/>
        <v>227</v>
      </c>
      <c r="D243" s="8">
        <v>5.4800000000000001E-2</v>
      </c>
      <c r="E243" s="9">
        <f>I242*Table421114[[#This Row],[Oprocentowanie]]/12</f>
        <v>0</v>
      </c>
      <c r="F243" s="9">
        <f>Table421114[[#This Row],[Cała rata]]-Table421114[[#This Row],[Odsetki normalne]]</f>
        <v>0</v>
      </c>
      <c r="G243" s="20">
        <f t="shared" si="11"/>
        <v>0</v>
      </c>
      <c r="H243" s="9"/>
      <c r="I243" s="9">
        <f>IF(I242-F243&gt;0.001,I242-F243-Table421114[[#This Row],[Ile nadpłacamy przy tej racie?]],0)</f>
        <v>0</v>
      </c>
      <c r="K243" s="9">
        <f>IF(Table421114[[#This Row],[Rok]]&lt;9,Table421114[[#This Row],[Odsetki normalne]]*50%,Table421114[[#This Row],[Odsetki normalne]])</f>
        <v>0</v>
      </c>
    </row>
    <row r="244" spans="2:11" x14ac:dyDescent="0.25">
      <c r="B244" s="6">
        <f t="shared" si="10"/>
        <v>19</v>
      </c>
      <c r="C244" s="7">
        <f t="shared" si="12"/>
        <v>228</v>
      </c>
      <c r="D244" s="8">
        <v>5.4800000000000001E-2</v>
      </c>
      <c r="E244" s="9">
        <f>I243*Table421114[[#This Row],[Oprocentowanie]]/12</f>
        <v>0</v>
      </c>
      <c r="F244" s="9">
        <f>Table421114[[#This Row],[Cała rata]]-Table421114[[#This Row],[Odsetki normalne]]</f>
        <v>0</v>
      </c>
      <c r="G244" s="20">
        <f t="shared" si="11"/>
        <v>0</v>
      </c>
      <c r="H244" s="9"/>
      <c r="I244" s="9">
        <f>IF(I243-F244&gt;0.001,I243-F244-Table421114[[#This Row],[Ile nadpłacamy przy tej racie?]],0)</f>
        <v>0</v>
      </c>
      <c r="K244" s="9">
        <f>IF(Table421114[[#This Row],[Rok]]&lt;9,Table421114[[#This Row],[Odsetki normalne]]*50%,Table421114[[#This Row],[Odsetki normalne]])</f>
        <v>0</v>
      </c>
    </row>
    <row r="245" spans="2:11" x14ac:dyDescent="0.25">
      <c r="B245" s="1">
        <f t="shared" si="10"/>
        <v>20</v>
      </c>
      <c r="C245" s="4">
        <f t="shared" si="12"/>
        <v>229</v>
      </c>
      <c r="D245" s="5">
        <v>5.4800000000000001E-2</v>
      </c>
      <c r="E245" s="2">
        <f>I244*Table421114[[#This Row],[Oprocentowanie]]/12</f>
        <v>0</v>
      </c>
      <c r="F245" s="2">
        <f>Table421114[[#This Row],[Cała rata]]-Table421114[[#This Row],[Odsetki normalne]]</f>
        <v>0</v>
      </c>
      <c r="G245" s="20">
        <f t="shared" si="11"/>
        <v>0</v>
      </c>
      <c r="H245" s="2"/>
      <c r="I245" s="11">
        <f>IF(I244-F245&gt;0.001,I244-F245-Table421114[[#This Row],[Ile nadpłacamy przy tej racie?]],0)</f>
        <v>0</v>
      </c>
      <c r="K245" s="2">
        <f>IF(Table421114[[#This Row],[Rok]]&lt;9,Table421114[[#This Row],[Odsetki normalne]]*50%,Table421114[[#This Row],[Odsetki normalne]])</f>
        <v>0</v>
      </c>
    </row>
    <row r="246" spans="2:11" x14ac:dyDescent="0.25">
      <c r="B246" s="1">
        <f t="shared" si="10"/>
        <v>20</v>
      </c>
      <c r="C246" s="4">
        <f t="shared" si="12"/>
        <v>230</v>
      </c>
      <c r="D246" s="5">
        <v>5.4800000000000001E-2</v>
      </c>
      <c r="E246" s="2">
        <f>I245*Table421114[[#This Row],[Oprocentowanie]]/12</f>
        <v>0</v>
      </c>
      <c r="F246" s="2">
        <f>Table421114[[#This Row],[Cała rata]]-Table421114[[#This Row],[Odsetki normalne]]</f>
        <v>0</v>
      </c>
      <c r="G246" s="20">
        <f t="shared" si="11"/>
        <v>0</v>
      </c>
      <c r="H246" s="2"/>
      <c r="I246" s="11">
        <f>IF(I245-F246&gt;0.001,I245-F246-Table421114[[#This Row],[Ile nadpłacamy przy tej racie?]],0)</f>
        <v>0</v>
      </c>
      <c r="K246" s="2">
        <f>IF(Table421114[[#This Row],[Rok]]&lt;9,Table421114[[#This Row],[Odsetki normalne]]*50%,Table421114[[#This Row],[Odsetki normalne]])</f>
        <v>0</v>
      </c>
    </row>
    <row r="247" spans="2:11" x14ac:dyDescent="0.25">
      <c r="B247" s="1">
        <f t="shared" si="10"/>
        <v>20</v>
      </c>
      <c r="C247" s="4">
        <f t="shared" si="12"/>
        <v>231</v>
      </c>
      <c r="D247" s="5">
        <v>5.4800000000000001E-2</v>
      </c>
      <c r="E247" s="2">
        <f>I246*Table421114[[#This Row],[Oprocentowanie]]/12</f>
        <v>0</v>
      </c>
      <c r="F247" s="2">
        <f>Table421114[[#This Row],[Cała rata]]-Table421114[[#This Row],[Odsetki normalne]]</f>
        <v>0</v>
      </c>
      <c r="G247" s="20">
        <f t="shared" si="11"/>
        <v>0</v>
      </c>
      <c r="H247" s="2"/>
      <c r="I247" s="11">
        <f>IF(I246-F247&gt;0.001,I246-F247-Table421114[[#This Row],[Ile nadpłacamy przy tej racie?]],0)</f>
        <v>0</v>
      </c>
      <c r="K247" s="2">
        <f>IF(Table421114[[#This Row],[Rok]]&lt;9,Table421114[[#This Row],[Odsetki normalne]]*50%,Table421114[[#This Row],[Odsetki normalne]])</f>
        <v>0</v>
      </c>
    </row>
    <row r="248" spans="2:11" x14ac:dyDescent="0.25">
      <c r="B248" s="1">
        <f t="shared" si="10"/>
        <v>20</v>
      </c>
      <c r="C248" s="4">
        <f t="shared" si="12"/>
        <v>232</v>
      </c>
      <c r="D248" s="5">
        <v>5.4800000000000001E-2</v>
      </c>
      <c r="E248" s="2">
        <f>I247*Table421114[[#This Row],[Oprocentowanie]]/12</f>
        <v>0</v>
      </c>
      <c r="F248" s="2">
        <f>Table421114[[#This Row],[Cała rata]]-Table421114[[#This Row],[Odsetki normalne]]</f>
        <v>0</v>
      </c>
      <c r="G248" s="20">
        <f t="shared" si="11"/>
        <v>0</v>
      </c>
      <c r="H248" s="2"/>
      <c r="I248" s="11">
        <f>IF(I247-F248&gt;0.001,I247-F248-Table421114[[#This Row],[Ile nadpłacamy przy tej racie?]],0)</f>
        <v>0</v>
      </c>
      <c r="K248" s="2">
        <f>IF(Table421114[[#This Row],[Rok]]&lt;9,Table421114[[#This Row],[Odsetki normalne]]*50%,Table421114[[#This Row],[Odsetki normalne]])</f>
        <v>0</v>
      </c>
    </row>
    <row r="249" spans="2:11" x14ac:dyDescent="0.25">
      <c r="B249" s="1">
        <f t="shared" si="10"/>
        <v>20</v>
      </c>
      <c r="C249" s="4">
        <f t="shared" si="12"/>
        <v>233</v>
      </c>
      <c r="D249" s="5">
        <v>5.4800000000000001E-2</v>
      </c>
      <c r="E249" s="2">
        <f>I248*Table421114[[#This Row],[Oprocentowanie]]/12</f>
        <v>0</v>
      </c>
      <c r="F249" s="2">
        <f>Table421114[[#This Row],[Cała rata]]-Table421114[[#This Row],[Odsetki normalne]]</f>
        <v>0</v>
      </c>
      <c r="G249" s="20">
        <f t="shared" si="11"/>
        <v>0</v>
      </c>
      <c r="H249" s="2"/>
      <c r="I249" s="11">
        <f>IF(I248-F249&gt;0.001,I248-F249-Table421114[[#This Row],[Ile nadpłacamy przy tej racie?]],0)</f>
        <v>0</v>
      </c>
      <c r="K249" s="2">
        <f>IF(Table421114[[#This Row],[Rok]]&lt;9,Table421114[[#This Row],[Odsetki normalne]]*50%,Table421114[[#This Row],[Odsetki normalne]])</f>
        <v>0</v>
      </c>
    </row>
    <row r="250" spans="2:11" x14ac:dyDescent="0.25">
      <c r="B250" s="1">
        <f t="shared" si="10"/>
        <v>20</v>
      </c>
      <c r="C250" s="4">
        <f t="shared" si="12"/>
        <v>234</v>
      </c>
      <c r="D250" s="5">
        <v>5.4800000000000001E-2</v>
      </c>
      <c r="E250" s="2">
        <f>I249*Table421114[[#This Row],[Oprocentowanie]]/12</f>
        <v>0</v>
      </c>
      <c r="F250" s="2">
        <f>Table421114[[#This Row],[Cała rata]]-Table421114[[#This Row],[Odsetki normalne]]</f>
        <v>0</v>
      </c>
      <c r="G250" s="20">
        <f t="shared" si="11"/>
        <v>0</v>
      </c>
      <c r="H250" s="2"/>
      <c r="I250" s="11">
        <f>IF(I249-F250&gt;0.001,I249-F250-Table421114[[#This Row],[Ile nadpłacamy przy tej racie?]],0)</f>
        <v>0</v>
      </c>
      <c r="K250" s="2">
        <f>IF(Table421114[[#This Row],[Rok]]&lt;9,Table421114[[#This Row],[Odsetki normalne]]*50%,Table421114[[#This Row],[Odsetki normalne]])</f>
        <v>0</v>
      </c>
    </row>
    <row r="251" spans="2:11" x14ac:dyDescent="0.25">
      <c r="B251" s="1">
        <f t="shared" si="10"/>
        <v>20</v>
      </c>
      <c r="C251" s="4">
        <f t="shared" si="12"/>
        <v>235</v>
      </c>
      <c r="D251" s="5">
        <v>5.4800000000000001E-2</v>
      </c>
      <c r="E251" s="2">
        <f>I250*Table421114[[#This Row],[Oprocentowanie]]/12</f>
        <v>0</v>
      </c>
      <c r="F251" s="2">
        <f>Table421114[[#This Row],[Cała rata]]-Table421114[[#This Row],[Odsetki normalne]]</f>
        <v>0</v>
      </c>
      <c r="G251" s="20">
        <f t="shared" si="11"/>
        <v>0</v>
      </c>
      <c r="H251" s="2"/>
      <c r="I251" s="11">
        <f>IF(I250-F251&gt;0.001,I250-F251-Table421114[[#This Row],[Ile nadpłacamy przy tej racie?]],0)</f>
        <v>0</v>
      </c>
      <c r="K251" s="2">
        <f>IF(Table421114[[#This Row],[Rok]]&lt;9,Table421114[[#This Row],[Odsetki normalne]]*50%,Table421114[[#This Row],[Odsetki normalne]])</f>
        <v>0</v>
      </c>
    </row>
    <row r="252" spans="2:11" x14ac:dyDescent="0.25">
      <c r="B252" s="1">
        <f t="shared" si="10"/>
        <v>20</v>
      </c>
      <c r="C252" s="4">
        <f t="shared" si="12"/>
        <v>236</v>
      </c>
      <c r="D252" s="5">
        <v>5.4800000000000001E-2</v>
      </c>
      <c r="E252" s="2">
        <f>I251*Table421114[[#This Row],[Oprocentowanie]]/12</f>
        <v>0</v>
      </c>
      <c r="F252" s="2">
        <f>Table421114[[#This Row],[Cała rata]]-Table421114[[#This Row],[Odsetki normalne]]</f>
        <v>0</v>
      </c>
      <c r="G252" s="20">
        <f t="shared" si="11"/>
        <v>0</v>
      </c>
      <c r="H252" s="2"/>
      <c r="I252" s="11">
        <f>IF(I251-F252&gt;0.001,I251-F252-Table421114[[#This Row],[Ile nadpłacamy przy tej racie?]],0)</f>
        <v>0</v>
      </c>
      <c r="K252" s="2">
        <f>IF(Table421114[[#This Row],[Rok]]&lt;9,Table421114[[#This Row],[Odsetki normalne]]*50%,Table421114[[#This Row],[Odsetki normalne]])</f>
        <v>0</v>
      </c>
    </row>
    <row r="253" spans="2:11" x14ac:dyDescent="0.25">
      <c r="B253" s="1">
        <f t="shared" si="10"/>
        <v>20</v>
      </c>
      <c r="C253" s="4">
        <f t="shared" si="12"/>
        <v>237</v>
      </c>
      <c r="D253" s="5">
        <v>5.4800000000000001E-2</v>
      </c>
      <c r="E253" s="2">
        <f>I252*Table421114[[#This Row],[Oprocentowanie]]/12</f>
        <v>0</v>
      </c>
      <c r="F253" s="2">
        <f>Table421114[[#This Row],[Cała rata]]-Table421114[[#This Row],[Odsetki normalne]]</f>
        <v>0</v>
      </c>
      <c r="G253" s="20">
        <f t="shared" si="11"/>
        <v>0</v>
      </c>
      <c r="H253" s="2"/>
      <c r="I253" s="11">
        <f>IF(I252-F253&gt;0.001,I252-F253-Table421114[[#This Row],[Ile nadpłacamy przy tej racie?]],0)</f>
        <v>0</v>
      </c>
      <c r="K253" s="2">
        <f>IF(Table421114[[#This Row],[Rok]]&lt;9,Table421114[[#This Row],[Odsetki normalne]]*50%,Table421114[[#This Row],[Odsetki normalne]])</f>
        <v>0</v>
      </c>
    </row>
    <row r="254" spans="2:11" x14ac:dyDescent="0.25">
      <c r="B254" s="1">
        <f t="shared" si="10"/>
        <v>20</v>
      </c>
      <c r="C254" s="4">
        <f t="shared" si="12"/>
        <v>238</v>
      </c>
      <c r="D254" s="5">
        <v>5.4800000000000001E-2</v>
      </c>
      <c r="E254" s="2">
        <f>I253*Table421114[[#This Row],[Oprocentowanie]]/12</f>
        <v>0</v>
      </c>
      <c r="F254" s="2">
        <f>Table421114[[#This Row],[Cała rata]]-Table421114[[#This Row],[Odsetki normalne]]</f>
        <v>0</v>
      </c>
      <c r="G254" s="20">
        <f t="shared" si="11"/>
        <v>0</v>
      </c>
      <c r="H254" s="2"/>
      <c r="I254" s="11">
        <f>IF(I253-F254&gt;0.001,I253-F254-Table421114[[#This Row],[Ile nadpłacamy przy tej racie?]],0)</f>
        <v>0</v>
      </c>
      <c r="K254" s="2">
        <f>IF(Table421114[[#This Row],[Rok]]&lt;9,Table421114[[#This Row],[Odsetki normalne]]*50%,Table421114[[#This Row],[Odsetki normalne]])</f>
        <v>0</v>
      </c>
    </row>
    <row r="255" spans="2:11" x14ac:dyDescent="0.25">
      <c r="B255" s="1">
        <f t="shared" si="10"/>
        <v>20</v>
      </c>
      <c r="C255" s="4">
        <f t="shared" si="12"/>
        <v>239</v>
      </c>
      <c r="D255" s="5">
        <v>5.4800000000000001E-2</v>
      </c>
      <c r="E255" s="2">
        <f>I254*Table421114[[#This Row],[Oprocentowanie]]/12</f>
        <v>0</v>
      </c>
      <c r="F255" s="2">
        <f>Table421114[[#This Row],[Cała rata]]-Table421114[[#This Row],[Odsetki normalne]]</f>
        <v>0</v>
      </c>
      <c r="G255" s="20">
        <f t="shared" si="11"/>
        <v>0</v>
      </c>
      <c r="H255" s="2"/>
      <c r="I255" s="11">
        <f>IF(I254-F255&gt;0.001,I254-F255-Table421114[[#This Row],[Ile nadpłacamy przy tej racie?]],0)</f>
        <v>0</v>
      </c>
      <c r="K255" s="2">
        <f>IF(Table421114[[#This Row],[Rok]]&lt;9,Table421114[[#This Row],[Odsetki normalne]]*50%,Table421114[[#This Row],[Odsetki normalne]])</f>
        <v>0</v>
      </c>
    </row>
    <row r="256" spans="2:11" x14ac:dyDescent="0.25">
      <c r="B256" s="1">
        <f t="shared" si="10"/>
        <v>20</v>
      </c>
      <c r="C256" s="4">
        <f t="shared" si="12"/>
        <v>240</v>
      </c>
      <c r="D256" s="5">
        <v>5.4800000000000001E-2</v>
      </c>
      <c r="E256" s="2">
        <f>I255*Table421114[[#This Row],[Oprocentowanie]]/12</f>
        <v>0</v>
      </c>
      <c r="F256" s="2">
        <f>Table421114[[#This Row],[Cała rata]]-Table421114[[#This Row],[Odsetki normalne]]</f>
        <v>0</v>
      </c>
      <c r="G256" s="20">
        <f t="shared" si="11"/>
        <v>0</v>
      </c>
      <c r="H256" s="2"/>
      <c r="I256" s="11">
        <f>IF(I255-F256&gt;0.001,I255-F256-Table421114[[#This Row],[Ile nadpłacamy przy tej racie?]],0)</f>
        <v>0</v>
      </c>
      <c r="K256" s="2">
        <f>IF(Table421114[[#This Row],[Rok]]&lt;9,Table421114[[#This Row],[Odsetki normalne]]*50%,Table421114[[#This Row],[Odsetki normalne]])</f>
        <v>0</v>
      </c>
    </row>
    <row r="257" spans="2:11" x14ac:dyDescent="0.25">
      <c r="B257" s="6">
        <f t="shared" si="10"/>
        <v>21</v>
      </c>
      <c r="C257" s="7">
        <f t="shared" si="12"/>
        <v>241</v>
      </c>
      <c r="D257" s="8">
        <v>5.4800000000000001E-2</v>
      </c>
      <c r="E257" s="9">
        <f>I256*Table421114[[#This Row],[Oprocentowanie]]/12</f>
        <v>0</v>
      </c>
      <c r="F257" s="9">
        <f>Table421114[[#This Row],[Cała rata]]-Table421114[[#This Row],[Odsetki normalne]]</f>
        <v>0</v>
      </c>
      <c r="G257" s="20">
        <f t="shared" si="11"/>
        <v>0</v>
      </c>
      <c r="H257" s="9"/>
      <c r="I257" s="9">
        <f>IF(I256-F257&gt;0.001,I256-F257-Table421114[[#This Row],[Ile nadpłacamy przy tej racie?]],0)</f>
        <v>0</v>
      </c>
      <c r="K257" s="9">
        <f>IF(Table421114[[#This Row],[Rok]]&lt;9,Table421114[[#This Row],[Odsetki normalne]]*50%,Table421114[[#This Row],[Odsetki normalne]])</f>
        <v>0</v>
      </c>
    </row>
    <row r="258" spans="2:11" x14ac:dyDescent="0.25">
      <c r="B258" s="6">
        <f t="shared" si="10"/>
        <v>21</v>
      </c>
      <c r="C258" s="7">
        <f t="shared" si="12"/>
        <v>242</v>
      </c>
      <c r="D258" s="8">
        <v>5.4800000000000001E-2</v>
      </c>
      <c r="E258" s="9">
        <f>I257*Table421114[[#This Row],[Oprocentowanie]]/12</f>
        <v>0</v>
      </c>
      <c r="F258" s="9">
        <f>Table421114[[#This Row],[Cała rata]]-Table421114[[#This Row],[Odsetki normalne]]</f>
        <v>0</v>
      </c>
      <c r="G258" s="20">
        <f t="shared" si="11"/>
        <v>0</v>
      </c>
      <c r="H258" s="9"/>
      <c r="I258" s="9">
        <f>IF(I257-F258&gt;0.001,I257-F258-Table421114[[#This Row],[Ile nadpłacamy przy tej racie?]],0)</f>
        <v>0</v>
      </c>
      <c r="K258" s="9">
        <f>IF(Table421114[[#This Row],[Rok]]&lt;9,Table421114[[#This Row],[Odsetki normalne]]*50%,Table421114[[#This Row],[Odsetki normalne]])</f>
        <v>0</v>
      </c>
    </row>
    <row r="259" spans="2:11" x14ac:dyDescent="0.25">
      <c r="B259" s="6">
        <f t="shared" si="10"/>
        <v>21</v>
      </c>
      <c r="C259" s="7">
        <f t="shared" si="12"/>
        <v>243</v>
      </c>
      <c r="D259" s="8">
        <v>5.4800000000000001E-2</v>
      </c>
      <c r="E259" s="9">
        <f>I258*Table421114[[#This Row],[Oprocentowanie]]/12</f>
        <v>0</v>
      </c>
      <c r="F259" s="9">
        <f>Table421114[[#This Row],[Cała rata]]-Table421114[[#This Row],[Odsetki normalne]]</f>
        <v>0</v>
      </c>
      <c r="G259" s="20">
        <f t="shared" si="11"/>
        <v>0</v>
      </c>
      <c r="H259" s="9"/>
      <c r="I259" s="9">
        <f>IF(I258-F259&gt;0.001,I258-F259-Table421114[[#This Row],[Ile nadpłacamy przy tej racie?]],0)</f>
        <v>0</v>
      </c>
      <c r="K259" s="9">
        <f>IF(Table421114[[#This Row],[Rok]]&lt;9,Table421114[[#This Row],[Odsetki normalne]]*50%,Table421114[[#This Row],[Odsetki normalne]])</f>
        <v>0</v>
      </c>
    </row>
    <row r="260" spans="2:11" x14ac:dyDescent="0.25">
      <c r="B260" s="6">
        <f t="shared" si="10"/>
        <v>21</v>
      </c>
      <c r="C260" s="7">
        <f t="shared" si="12"/>
        <v>244</v>
      </c>
      <c r="D260" s="8">
        <v>5.4800000000000001E-2</v>
      </c>
      <c r="E260" s="9">
        <f>I259*Table421114[[#This Row],[Oprocentowanie]]/12</f>
        <v>0</v>
      </c>
      <c r="F260" s="9">
        <f>Table421114[[#This Row],[Cała rata]]-Table421114[[#This Row],[Odsetki normalne]]</f>
        <v>0</v>
      </c>
      <c r="G260" s="20">
        <f t="shared" si="11"/>
        <v>0</v>
      </c>
      <c r="H260" s="9"/>
      <c r="I260" s="9">
        <f>IF(I259-F260&gt;0.001,I259-F260-Table421114[[#This Row],[Ile nadpłacamy przy tej racie?]],0)</f>
        <v>0</v>
      </c>
      <c r="K260" s="9">
        <f>IF(Table421114[[#This Row],[Rok]]&lt;9,Table421114[[#This Row],[Odsetki normalne]]*50%,Table421114[[#This Row],[Odsetki normalne]])</f>
        <v>0</v>
      </c>
    </row>
    <row r="261" spans="2:11" x14ac:dyDescent="0.25">
      <c r="B261" s="6">
        <f t="shared" si="10"/>
        <v>21</v>
      </c>
      <c r="C261" s="7">
        <f t="shared" si="12"/>
        <v>245</v>
      </c>
      <c r="D261" s="8">
        <v>5.4800000000000001E-2</v>
      </c>
      <c r="E261" s="9">
        <f>I260*Table421114[[#This Row],[Oprocentowanie]]/12</f>
        <v>0</v>
      </c>
      <c r="F261" s="9">
        <f>Table421114[[#This Row],[Cała rata]]-Table421114[[#This Row],[Odsetki normalne]]</f>
        <v>0</v>
      </c>
      <c r="G261" s="20">
        <f t="shared" si="11"/>
        <v>0</v>
      </c>
      <c r="H261" s="9"/>
      <c r="I261" s="9">
        <f>IF(I260-F261&gt;0.001,I260-F261-Table421114[[#This Row],[Ile nadpłacamy przy tej racie?]],0)</f>
        <v>0</v>
      </c>
      <c r="K261" s="9">
        <f>IF(Table421114[[#This Row],[Rok]]&lt;9,Table421114[[#This Row],[Odsetki normalne]]*50%,Table421114[[#This Row],[Odsetki normalne]])</f>
        <v>0</v>
      </c>
    </row>
    <row r="262" spans="2:11" x14ac:dyDescent="0.25">
      <c r="B262" s="6">
        <f t="shared" si="10"/>
        <v>21</v>
      </c>
      <c r="C262" s="7">
        <f t="shared" si="12"/>
        <v>246</v>
      </c>
      <c r="D262" s="8">
        <v>5.4800000000000001E-2</v>
      </c>
      <c r="E262" s="9">
        <f>I261*Table421114[[#This Row],[Oprocentowanie]]/12</f>
        <v>0</v>
      </c>
      <c r="F262" s="9">
        <f>Table421114[[#This Row],[Cała rata]]-Table421114[[#This Row],[Odsetki normalne]]</f>
        <v>0</v>
      </c>
      <c r="G262" s="20">
        <f t="shared" si="11"/>
        <v>0</v>
      </c>
      <c r="H262" s="9"/>
      <c r="I262" s="9">
        <f>IF(I261-F262&gt;0.001,I261-F262-Table421114[[#This Row],[Ile nadpłacamy przy tej racie?]],0)</f>
        <v>0</v>
      </c>
      <c r="K262" s="9">
        <f>IF(Table421114[[#This Row],[Rok]]&lt;9,Table421114[[#This Row],[Odsetki normalne]]*50%,Table421114[[#This Row],[Odsetki normalne]])</f>
        <v>0</v>
      </c>
    </row>
    <row r="263" spans="2:11" x14ac:dyDescent="0.25">
      <c r="B263" s="6">
        <f t="shared" si="10"/>
        <v>21</v>
      </c>
      <c r="C263" s="7">
        <f t="shared" si="12"/>
        <v>247</v>
      </c>
      <c r="D263" s="8">
        <v>5.4800000000000001E-2</v>
      </c>
      <c r="E263" s="9">
        <f>I262*Table421114[[#This Row],[Oprocentowanie]]/12</f>
        <v>0</v>
      </c>
      <c r="F263" s="9">
        <f>Table421114[[#This Row],[Cała rata]]-Table421114[[#This Row],[Odsetki normalne]]</f>
        <v>0</v>
      </c>
      <c r="G263" s="20">
        <f t="shared" si="11"/>
        <v>0</v>
      </c>
      <c r="H263" s="9"/>
      <c r="I263" s="9">
        <f>IF(I262-F263&gt;0.001,I262-F263-Table421114[[#This Row],[Ile nadpłacamy przy tej racie?]],0)</f>
        <v>0</v>
      </c>
      <c r="K263" s="9">
        <f>IF(Table421114[[#This Row],[Rok]]&lt;9,Table421114[[#This Row],[Odsetki normalne]]*50%,Table421114[[#This Row],[Odsetki normalne]])</f>
        <v>0</v>
      </c>
    </row>
    <row r="264" spans="2:11" x14ac:dyDescent="0.25">
      <c r="B264" s="6">
        <f t="shared" si="10"/>
        <v>21</v>
      </c>
      <c r="C264" s="7">
        <f t="shared" si="12"/>
        <v>248</v>
      </c>
      <c r="D264" s="8">
        <v>5.4800000000000001E-2</v>
      </c>
      <c r="E264" s="9">
        <f>I263*Table421114[[#This Row],[Oprocentowanie]]/12</f>
        <v>0</v>
      </c>
      <c r="F264" s="9">
        <f>Table421114[[#This Row],[Cała rata]]-Table421114[[#This Row],[Odsetki normalne]]</f>
        <v>0</v>
      </c>
      <c r="G264" s="20">
        <f t="shared" si="11"/>
        <v>0</v>
      </c>
      <c r="H264" s="9"/>
      <c r="I264" s="9">
        <f>IF(I263-F264&gt;0.001,I263-F264-Table421114[[#This Row],[Ile nadpłacamy przy tej racie?]],0)</f>
        <v>0</v>
      </c>
      <c r="K264" s="9">
        <f>IF(Table421114[[#This Row],[Rok]]&lt;9,Table421114[[#This Row],[Odsetki normalne]]*50%,Table421114[[#This Row],[Odsetki normalne]])</f>
        <v>0</v>
      </c>
    </row>
    <row r="265" spans="2:11" x14ac:dyDescent="0.25">
      <c r="B265" s="6">
        <f t="shared" si="10"/>
        <v>21</v>
      </c>
      <c r="C265" s="7">
        <f t="shared" si="12"/>
        <v>249</v>
      </c>
      <c r="D265" s="8">
        <v>5.4800000000000001E-2</v>
      </c>
      <c r="E265" s="9">
        <f>I264*Table421114[[#This Row],[Oprocentowanie]]/12</f>
        <v>0</v>
      </c>
      <c r="F265" s="9">
        <f>Table421114[[#This Row],[Cała rata]]-Table421114[[#This Row],[Odsetki normalne]]</f>
        <v>0</v>
      </c>
      <c r="G265" s="20">
        <f t="shared" si="11"/>
        <v>0</v>
      </c>
      <c r="H265" s="9"/>
      <c r="I265" s="9">
        <f>IF(I264-F265&gt;0.001,I264-F265-Table421114[[#This Row],[Ile nadpłacamy przy tej racie?]],0)</f>
        <v>0</v>
      </c>
      <c r="K265" s="9">
        <f>IF(Table421114[[#This Row],[Rok]]&lt;9,Table421114[[#This Row],[Odsetki normalne]]*50%,Table421114[[#This Row],[Odsetki normalne]])</f>
        <v>0</v>
      </c>
    </row>
    <row r="266" spans="2:11" x14ac:dyDescent="0.25">
      <c r="B266" s="6">
        <f t="shared" si="10"/>
        <v>21</v>
      </c>
      <c r="C266" s="7">
        <f t="shared" si="12"/>
        <v>250</v>
      </c>
      <c r="D266" s="8">
        <v>5.4800000000000001E-2</v>
      </c>
      <c r="E266" s="9">
        <f>I265*Table421114[[#This Row],[Oprocentowanie]]/12</f>
        <v>0</v>
      </c>
      <c r="F266" s="9">
        <f>Table421114[[#This Row],[Cała rata]]-Table421114[[#This Row],[Odsetki normalne]]</f>
        <v>0</v>
      </c>
      <c r="G266" s="20">
        <f t="shared" si="11"/>
        <v>0</v>
      </c>
      <c r="H266" s="9"/>
      <c r="I266" s="9">
        <f>IF(I265-F266&gt;0.001,I265-F266-Table421114[[#This Row],[Ile nadpłacamy przy tej racie?]],0)</f>
        <v>0</v>
      </c>
      <c r="K266" s="9">
        <f>IF(Table421114[[#This Row],[Rok]]&lt;9,Table421114[[#This Row],[Odsetki normalne]]*50%,Table421114[[#This Row],[Odsetki normalne]])</f>
        <v>0</v>
      </c>
    </row>
    <row r="267" spans="2:11" x14ac:dyDescent="0.25">
      <c r="B267" s="6">
        <f t="shared" si="10"/>
        <v>21</v>
      </c>
      <c r="C267" s="7">
        <f t="shared" si="12"/>
        <v>251</v>
      </c>
      <c r="D267" s="8">
        <v>5.4800000000000001E-2</v>
      </c>
      <c r="E267" s="9">
        <f>I266*Table421114[[#This Row],[Oprocentowanie]]/12</f>
        <v>0</v>
      </c>
      <c r="F267" s="9">
        <f>Table421114[[#This Row],[Cała rata]]-Table421114[[#This Row],[Odsetki normalne]]</f>
        <v>0</v>
      </c>
      <c r="G267" s="20">
        <f t="shared" si="11"/>
        <v>0</v>
      </c>
      <c r="H267" s="9"/>
      <c r="I267" s="9">
        <f>IF(I266-F267&gt;0.001,I266-F267-Table421114[[#This Row],[Ile nadpłacamy przy tej racie?]],0)</f>
        <v>0</v>
      </c>
      <c r="K267" s="9">
        <f>IF(Table421114[[#This Row],[Rok]]&lt;9,Table421114[[#This Row],[Odsetki normalne]]*50%,Table421114[[#This Row],[Odsetki normalne]])</f>
        <v>0</v>
      </c>
    </row>
    <row r="268" spans="2:11" x14ac:dyDescent="0.25">
      <c r="B268" s="6">
        <f t="shared" si="10"/>
        <v>21</v>
      </c>
      <c r="C268" s="7">
        <f t="shared" si="12"/>
        <v>252</v>
      </c>
      <c r="D268" s="8">
        <v>5.4800000000000001E-2</v>
      </c>
      <c r="E268" s="9">
        <f>I267*Table421114[[#This Row],[Oprocentowanie]]/12</f>
        <v>0</v>
      </c>
      <c r="F268" s="9">
        <f>Table421114[[#This Row],[Cała rata]]-Table421114[[#This Row],[Odsetki normalne]]</f>
        <v>0</v>
      </c>
      <c r="G268" s="20">
        <f t="shared" si="11"/>
        <v>0</v>
      </c>
      <c r="H268" s="9"/>
      <c r="I268" s="9">
        <f>IF(I267-F268&gt;0.001,I267-F268-Table421114[[#This Row],[Ile nadpłacamy przy tej racie?]],0)</f>
        <v>0</v>
      </c>
      <c r="K268" s="9">
        <f>IF(Table421114[[#This Row],[Rok]]&lt;9,Table421114[[#This Row],[Odsetki normalne]]*50%,Table421114[[#This Row],[Odsetki normalne]])</f>
        <v>0</v>
      </c>
    </row>
    <row r="269" spans="2:11" x14ac:dyDescent="0.25">
      <c r="B269" s="1">
        <f t="shared" si="10"/>
        <v>22</v>
      </c>
      <c r="C269" s="4">
        <f t="shared" si="12"/>
        <v>253</v>
      </c>
      <c r="D269" s="5">
        <v>5.4800000000000001E-2</v>
      </c>
      <c r="E269" s="2">
        <f>I268*Table421114[[#This Row],[Oprocentowanie]]/12</f>
        <v>0</v>
      </c>
      <c r="F269" s="2">
        <f>Table421114[[#This Row],[Cała rata]]-Table421114[[#This Row],[Odsetki normalne]]</f>
        <v>0</v>
      </c>
      <c r="G269" s="20">
        <f t="shared" si="11"/>
        <v>0</v>
      </c>
      <c r="H269" s="2"/>
      <c r="I269" s="11">
        <f>IF(I268-F269&gt;0.001,I268-F269-Table421114[[#This Row],[Ile nadpłacamy przy tej racie?]],0)</f>
        <v>0</v>
      </c>
      <c r="K269" s="2">
        <f>IF(Table421114[[#This Row],[Rok]]&lt;9,Table421114[[#This Row],[Odsetki normalne]]*50%,Table421114[[#This Row],[Odsetki normalne]])</f>
        <v>0</v>
      </c>
    </row>
    <row r="270" spans="2:11" x14ac:dyDescent="0.25">
      <c r="B270" s="1">
        <f t="shared" si="10"/>
        <v>22</v>
      </c>
      <c r="C270" s="4">
        <f t="shared" si="12"/>
        <v>254</v>
      </c>
      <c r="D270" s="5">
        <v>5.4800000000000001E-2</v>
      </c>
      <c r="E270" s="2">
        <f>I269*Table421114[[#This Row],[Oprocentowanie]]/12</f>
        <v>0</v>
      </c>
      <c r="F270" s="2">
        <f>Table421114[[#This Row],[Cała rata]]-Table421114[[#This Row],[Odsetki normalne]]</f>
        <v>0</v>
      </c>
      <c r="G270" s="20">
        <f t="shared" si="11"/>
        <v>0</v>
      </c>
      <c r="H270" s="2"/>
      <c r="I270" s="11">
        <f>IF(I269-F270&gt;0.001,I269-F270-Table421114[[#This Row],[Ile nadpłacamy przy tej racie?]],0)</f>
        <v>0</v>
      </c>
      <c r="K270" s="2">
        <f>IF(Table421114[[#This Row],[Rok]]&lt;9,Table421114[[#This Row],[Odsetki normalne]]*50%,Table421114[[#This Row],[Odsetki normalne]])</f>
        <v>0</v>
      </c>
    </row>
    <row r="271" spans="2:11" x14ac:dyDescent="0.25">
      <c r="B271" s="1">
        <f t="shared" si="10"/>
        <v>22</v>
      </c>
      <c r="C271" s="4">
        <f t="shared" si="12"/>
        <v>255</v>
      </c>
      <c r="D271" s="5">
        <v>5.4800000000000001E-2</v>
      </c>
      <c r="E271" s="2">
        <f>I270*Table421114[[#This Row],[Oprocentowanie]]/12</f>
        <v>0</v>
      </c>
      <c r="F271" s="2">
        <f>Table421114[[#This Row],[Cała rata]]-Table421114[[#This Row],[Odsetki normalne]]</f>
        <v>0</v>
      </c>
      <c r="G271" s="20">
        <f t="shared" si="11"/>
        <v>0</v>
      </c>
      <c r="H271" s="2"/>
      <c r="I271" s="11">
        <f>IF(I270-F271&gt;0.001,I270-F271-Table421114[[#This Row],[Ile nadpłacamy przy tej racie?]],0)</f>
        <v>0</v>
      </c>
      <c r="K271" s="2">
        <f>IF(Table421114[[#This Row],[Rok]]&lt;9,Table421114[[#This Row],[Odsetki normalne]]*50%,Table421114[[#This Row],[Odsetki normalne]])</f>
        <v>0</v>
      </c>
    </row>
    <row r="272" spans="2:11" x14ac:dyDescent="0.25">
      <c r="B272" s="1">
        <f t="shared" si="10"/>
        <v>22</v>
      </c>
      <c r="C272" s="4">
        <f t="shared" si="12"/>
        <v>256</v>
      </c>
      <c r="D272" s="5">
        <v>5.4800000000000001E-2</v>
      </c>
      <c r="E272" s="2">
        <f>I271*Table421114[[#This Row],[Oprocentowanie]]/12</f>
        <v>0</v>
      </c>
      <c r="F272" s="2">
        <f>Table421114[[#This Row],[Cała rata]]-Table421114[[#This Row],[Odsetki normalne]]</f>
        <v>0</v>
      </c>
      <c r="G272" s="20">
        <f t="shared" si="11"/>
        <v>0</v>
      </c>
      <c r="H272" s="2"/>
      <c r="I272" s="11">
        <f>IF(I271-F272&gt;0.001,I271-F272-Table421114[[#This Row],[Ile nadpłacamy przy tej racie?]],0)</f>
        <v>0</v>
      </c>
      <c r="K272" s="2">
        <f>IF(Table421114[[#This Row],[Rok]]&lt;9,Table421114[[#This Row],[Odsetki normalne]]*50%,Table421114[[#This Row],[Odsetki normalne]])</f>
        <v>0</v>
      </c>
    </row>
    <row r="273" spans="2:11" x14ac:dyDescent="0.25">
      <c r="B273" s="1">
        <f t="shared" si="10"/>
        <v>22</v>
      </c>
      <c r="C273" s="4">
        <f t="shared" si="12"/>
        <v>257</v>
      </c>
      <c r="D273" s="5">
        <v>5.4800000000000001E-2</v>
      </c>
      <c r="E273" s="2">
        <f>I272*Table421114[[#This Row],[Oprocentowanie]]/12</f>
        <v>0</v>
      </c>
      <c r="F273" s="2">
        <f>Table421114[[#This Row],[Cała rata]]-Table421114[[#This Row],[Odsetki normalne]]</f>
        <v>0</v>
      </c>
      <c r="G273" s="20">
        <f t="shared" si="11"/>
        <v>0</v>
      </c>
      <c r="H273" s="2"/>
      <c r="I273" s="11">
        <f>IF(I272-F273&gt;0.001,I272-F273-Table421114[[#This Row],[Ile nadpłacamy przy tej racie?]],0)</f>
        <v>0</v>
      </c>
      <c r="K273" s="2">
        <f>IF(Table421114[[#This Row],[Rok]]&lt;9,Table421114[[#This Row],[Odsetki normalne]]*50%,Table421114[[#This Row],[Odsetki normalne]])</f>
        <v>0</v>
      </c>
    </row>
    <row r="274" spans="2:11" x14ac:dyDescent="0.25">
      <c r="B274" s="1">
        <f t="shared" ref="B274:B337" si="13">ROUNDUP(C274/12,0)</f>
        <v>22</v>
      </c>
      <c r="C274" s="4">
        <f t="shared" si="12"/>
        <v>258</v>
      </c>
      <c r="D274" s="5">
        <v>5.4800000000000001E-2</v>
      </c>
      <c r="E274" s="2">
        <f>I273*Table421114[[#This Row],[Oprocentowanie]]/12</f>
        <v>0</v>
      </c>
      <c r="F274" s="2">
        <f>Table421114[[#This Row],[Cała rata]]-Table421114[[#This Row],[Odsetki normalne]]</f>
        <v>0</v>
      </c>
      <c r="G274" s="20">
        <f t="shared" ref="G274:G337" si="14">IF(I273&gt;0.001,-$C$8,0)</f>
        <v>0</v>
      </c>
      <c r="H274" s="2"/>
      <c r="I274" s="11">
        <f>IF(I273-F274&gt;0.001,I273-F274-Table421114[[#This Row],[Ile nadpłacamy przy tej racie?]],0)</f>
        <v>0</v>
      </c>
      <c r="K274" s="2">
        <f>IF(Table421114[[#This Row],[Rok]]&lt;9,Table421114[[#This Row],[Odsetki normalne]]*50%,Table421114[[#This Row],[Odsetki normalne]])</f>
        <v>0</v>
      </c>
    </row>
    <row r="275" spans="2:11" x14ac:dyDescent="0.25">
      <c r="B275" s="1">
        <f t="shared" si="13"/>
        <v>22</v>
      </c>
      <c r="C275" s="4">
        <f t="shared" ref="C275:C338" si="15">C274+1</f>
        <v>259</v>
      </c>
      <c r="D275" s="5">
        <v>5.4800000000000001E-2</v>
      </c>
      <c r="E275" s="2">
        <f>I274*Table421114[[#This Row],[Oprocentowanie]]/12</f>
        <v>0</v>
      </c>
      <c r="F275" s="2">
        <f>Table421114[[#This Row],[Cała rata]]-Table421114[[#This Row],[Odsetki normalne]]</f>
        <v>0</v>
      </c>
      <c r="G275" s="20">
        <f t="shared" si="14"/>
        <v>0</v>
      </c>
      <c r="H275" s="2"/>
      <c r="I275" s="11">
        <f>IF(I274-F275&gt;0.001,I274-F275-Table421114[[#This Row],[Ile nadpłacamy przy tej racie?]],0)</f>
        <v>0</v>
      </c>
      <c r="K275" s="2">
        <f>IF(Table421114[[#This Row],[Rok]]&lt;9,Table421114[[#This Row],[Odsetki normalne]]*50%,Table421114[[#This Row],[Odsetki normalne]])</f>
        <v>0</v>
      </c>
    </row>
    <row r="276" spans="2:11" x14ac:dyDescent="0.25">
      <c r="B276" s="1">
        <f t="shared" si="13"/>
        <v>22</v>
      </c>
      <c r="C276" s="4">
        <f t="shared" si="15"/>
        <v>260</v>
      </c>
      <c r="D276" s="5">
        <v>5.4800000000000001E-2</v>
      </c>
      <c r="E276" s="2">
        <f>I275*Table421114[[#This Row],[Oprocentowanie]]/12</f>
        <v>0</v>
      </c>
      <c r="F276" s="2">
        <f>Table421114[[#This Row],[Cała rata]]-Table421114[[#This Row],[Odsetki normalne]]</f>
        <v>0</v>
      </c>
      <c r="G276" s="20">
        <f t="shared" si="14"/>
        <v>0</v>
      </c>
      <c r="H276" s="2"/>
      <c r="I276" s="11">
        <f>IF(I275-F276&gt;0.001,I275-F276-Table421114[[#This Row],[Ile nadpłacamy przy tej racie?]],0)</f>
        <v>0</v>
      </c>
      <c r="K276" s="2">
        <f>IF(Table421114[[#This Row],[Rok]]&lt;9,Table421114[[#This Row],[Odsetki normalne]]*50%,Table421114[[#This Row],[Odsetki normalne]])</f>
        <v>0</v>
      </c>
    </row>
    <row r="277" spans="2:11" x14ac:dyDescent="0.25">
      <c r="B277" s="1">
        <f t="shared" si="13"/>
        <v>22</v>
      </c>
      <c r="C277" s="4">
        <f t="shared" si="15"/>
        <v>261</v>
      </c>
      <c r="D277" s="5">
        <v>5.4800000000000001E-2</v>
      </c>
      <c r="E277" s="2">
        <f>I276*Table421114[[#This Row],[Oprocentowanie]]/12</f>
        <v>0</v>
      </c>
      <c r="F277" s="2">
        <f>Table421114[[#This Row],[Cała rata]]-Table421114[[#This Row],[Odsetki normalne]]</f>
        <v>0</v>
      </c>
      <c r="G277" s="20">
        <f t="shared" si="14"/>
        <v>0</v>
      </c>
      <c r="H277" s="2"/>
      <c r="I277" s="11">
        <f>IF(I276-F277&gt;0.001,I276-F277-Table421114[[#This Row],[Ile nadpłacamy przy tej racie?]],0)</f>
        <v>0</v>
      </c>
      <c r="K277" s="2">
        <f>IF(Table421114[[#This Row],[Rok]]&lt;9,Table421114[[#This Row],[Odsetki normalne]]*50%,Table421114[[#This Row],[Odsetki normalne]])</f>
        <v>0</v>
      </c>
    </row>
    <row r="278" spans="2:11" x14ac:dyDescent="0.25">
      <c r="B278" s="1">
        <f t="shared" si="13"/>
        <v>22</v>
      </c>
      <c r="C278" s="4">
        <f t="shared" si="15"/>
        <v>262</v>
      </c>
      <c r="D278" s="5">
        <v>5.4800000000000001E-2</v>
      </c>
      <c r="E278" s="2">
        <f>I277*Table421114[[#This Row],[Oprocentowanie]]/12</f>
        <v>0</v>
      </c>
      <c r="F278" s="2">
        <f>Table421114[[#This Row],[Cała rata]]-Table421114[[#This Row],[Odsetki normalne]]</f>
        <v>0</v>
      </c>
      <c r="G278" s="20">
        <f t="shared" si="14"/>
        <v>0</v>
      </c>
      <c r="H278" s="2"/>
      <c r="I278" s="11">
        <f>IF(I277-F278&gt;0.001,I277-F278-Table421114[[#This Row],[Ile nadpłacamy przy tej racie?]],0)</f>
        <v>0</v>
      </c>
      <c r="K278" s="2">
        <f>IF(Table421114[[#This Row],[Rok]]&lt;9,Table421114[[#This Row],[Odsetki normalne]]*50%,Table421114[[#This Row],[Odsetki normalne]])</f>
        <v>0</v>
      </c>
    </row>
    <row r="279" spans="2:11" x14ac:dyDescent="0.25">
      <c r="B279" s="1">
        <f t="shared" si="13"/>
        <v>22</v>
      </c>
      <c r="C279" s="4">
        <f t="shared" si="15"/>
        <v>263</v>
      </c>
      <c r="D279" s="5">
        <v>5.4800000000000001E-2</v>
      </c>
      <c r="E279" s="2">
        <f>I278*Table421114[[#This Row],[Oprocentowanie]]/12</f>
        <v>0</v>
      </c>
      <c r="F279" s="2">
        <f>Table421114[[#This Row],[Cała rata]]-Table421114[[#This Row],[Odsetki normalne]]</f>
        <v>0</v>
      </c>
      <c r="G279" s="20">
        <f t="shared" si="14"/>
        <v>0</v>
      </c>
      <c r="H279" s="2"/>
      <c r="I279" s="11">
        <f>IF(I278-F279&gt;0.001,I278-F279-Table421114[[#This Row],[Ile nadpłacamy przy tej racie?]],0)</f>
        <v>0</v>
      </c>
      <c r="K279" s="2">
        <f>IF(Table421114[[#This Row],[Rok]]&lt;9,Table421114[[#This Row],[Odsetki normalne]]*50%,Table421114[[#This Row],[Odsetki normalne]])</f>
        <v>0</v>
      </c>
    </row>
    <row r="280" spans="2:11" x14ac:dyDescent="0.25">
      <c r="B280" s="1">
        <f t="shared" si="13"/>
        <v>22</v>
      </c>
      <c r="C280" s="4">
        <f t="shared" si="15"/>
        <v>264</v>
      </c>
      <c r="D280" s="5">
        <v>5.4800000000000001E-2</v>
      </c>
      <c r="E280" s="2">
        <f>I279*Table421114[[#This Row],[Oprocentowanie]]/12</f>
        <v>0</v>
      </c>
      <c r="F280" s="2">
        <f>Table421114[[#This Row],[Cała rata]]-Table421114[[#This Row],[Odsetki normalne]]</f>
        <v>0</v>
      </c>
      <c r="G280" s="20">
        <f t="shared" si="14"/>
        <v>0</v>
      </c>
      <c r="H280" s="2"/>
      <c r="I280" s="11">
        <f>IF(I279-F280&gt;0.001,I279-F280-Table421114[[#This Row],[Ile nadpłacamy przy tej racie?]],0)</f>
        <v>0</v>
      </c>
      <c r="K280" s="2">
        <f>IF(Table421114[[#This Row],[Rok]]&lt;9,Table421114[[#This Row],[Odsetki normalne]]*50%,Table421114[[#This Row],[Odsetki normalne]])</f>
        <v>0</v>
      </c>
    </row>
    <row r="281" spans="2:11" x14ac:dyDescent="0.25">
      <c r="B281" s="6">
        <f t="shared" si="13"/>
        <v>23</v>
      </c>
      <c r="C281" s="7">
        <f t="shared" si="15"/>
        <v>265</v>
      </c>
      <c r="D281" s="8">
        <v>5.4800000000000001E-2</v>
      </c>
      <c r="E281" s="9">
        <f>I280*Table421114[[#This Row],[Oprocentowanie]]/12</f>
        <v>0</v>
      </c>
      <c r="F281" s="9">
        <f>Table421114[[#This Row],[Cała rata]]-Table421114[[#This Row],[Odsetki normalne]]</f>
        <v>0</v>
      </c>
      <c r="G281" s="20">
        <f t="shared" si="14"/>
        <v>0</v>
      </c>
      <c r="H281" s="9"/>
      <c r="I281" s="9">
        <f>IF(I280-F281&gt;0.001,I280-F281-Table421114[[#This Row],[Ile nadpłacamy przy tej racie?]],0)</f>
        <v>0</v>
      </c>
      <c r="K281" s="9">
        <f>IF(Table421114[[#This Row],[Rok]]&lt;9,Table421114[[#This Row],[Odsetki normalne]]*50%,Table421114[[#This Row],[Odsetki normalne]])</f>
        <v>0</v>
      </c>
    </row>
    <row r="282" spans="2:11" x14ac:dyDescent="0.25">
      <c r="B282" s="6">
        <f t="shared" si="13"/>
        <v>23</v>
      </c>
      <c r="C282" s="7">
        <f t="shared" si="15"/>
        <v>266</v>
      </c>
      <c r="D282" s="8">
        <v>5.4800000000000001E-2</v>
      </c>
      <c r="E282" s="9">
        <f>I281*Table421114[[#This Row],[Oprocentowanie]]/12</f>
        <v>0</v>
      </c>
      <c r="F282" s="9">
        <f>Table421114[[#This Row],[Cała rata]]-Table421114[[#This Row],[Odsetki normalne]]</f>
        <v>0</v>
      </c>
      <c r="G282" s="20">
        <f t="shared" si="14"/>
        <v>0</v>
      </c>
      <c r="H282" s="9"/>
      <c r="I282" s="9">
        <f>IF(I281-F282&gt;0.001,I281-F282-Table421114[[#This Row],[Ile nadpłacamy przy tej racie?]],0)</f>
        <v>0</v>
      </c>
      <c r="K282" s="9">
        <f>IF(Table421114[[#This Row],[Rok]]&lt;9,Table421114[[#This Row],[Odsetki normalne]]*50%,Table421114[[#This Row],[Odsetki normalne]])</f>
        <v>0</v>
      </c>
    </row>
    <row r="283" spans="2:11" x14ac:dyDescent="0.25">
      <c r="B283" s="6">
        <f t="shared" si="13"/>
        <v>23</v>
      </c>
      <c r="C283" s="7">
        <f t="shared" si="15"/>
        <v>267</v>
      </c>
      <c r="D283" s="8">
        <v>5.4800000000000001E-2</v>
      </c>
      <c r="E283" s="9">
        <f>I282*Table421114[[#This Row],[Oprocentowanie]]/12</f>
        <v>0</v>
      </c>
      <c r="F283" s="9">
        <f>Table421114[[#This Row],[Cała rata]]-Table421114[[#This Row],[Odsetki normalne]]</f>
        <v>0</v>
      </c>
      <c r="G283" s="20">
        <f t="shared" si="14"/>
        <v>0</v>
      </c>
      <c r="H283" s="9"/>
      <c r="I283" s="9">
        <f>IF(I282-F283&gt;0.001,I282-F283-Table421114[[#This Row],[Ile nadpłacamy przy tej racie?]],0)</f>
        <v>0</v>
      </c>
      <c r="K283" s="9">
        <f>IF(Table421114[[#This Row],[Rok]]&lt;9,Table421114[[#This Row],[Odsetki normalne]]*50%,Table421114[[#This Row],[Odsetki normalne]])</f>
        <v>0</v>
      </c>
    </row>
    <row r="284" spans="2:11" x14ac:dyDescent="0.25">
      <c r="B284" s="6">
        <f t="shared" si="13"/>
        <v>23</v>
      </c>
      <c r="C284" s="7">
        <f t="shared" si="15"/>
        <v>268</v>
      </c>
      <c r="D284" s="8">
        <v>5.4800000000000001E-2</v>
      </c>
      <c r="E284" s="9">
        <f>I283*Table421114[[#This Row],[Oprocentowanie]]/12</f>
        <v>0</v>
      </c>
      <c r="F284" s="9">
        <f>Table421114[[#This Row],[Cała rata]]-Table421114[[#This Row],[Odsetki normalne]]</f>
        <v>0</v>
      </c>
      <c r="G284" s="20">
        <f t="shared" si="14"/>
        <v>0</v>
      </c>
      <c r="H284" s="9"/>
      <c r="I284" s="9">
        <f>IF(I283-F284&gt;0.001,I283-F284-Table421114[[#This Row],[Ile nadpłacamy przy tej racie?]],0)</f>
        <v>0</v>
      </c>
      <c r="K284" s="9">
        <f>IF(Table421114[[#This Row],[Rok]]&lt;9,Table421114[[#This Row],[Odsetki normalne]]*50%,Table421114[[#This Row],[Odsetki normalne]])</f>
        <v>0</v>
      </c>
    </row>
    <row r="285" spans="2:11" x14ac:dyDescent="0.25">
      <c r="B285" s="6">
        <f t="shared" si="13"/>
        <v>23</v>
      </c>
      <c r="C285" s="7">
        <f t="shared" si="15"/>
        <v>269</v>
      </c>
      <c r="D285" s="8">
        <v>5.4800000000000001E-2</v>
      </c>
      <c r="E285" s="9">
        <f>I284*Table421114[[#This Row],[Oprocentowanie]]/12</f>
        <v>0</v>
      </c>
      <c r="F285" s="9">
        <f>Table421114[[#This Row],[Cała rata]]-Table421114[[#This Row],[Odsetki normalne]]</f>
        <v>0</v>
      </c>
      <c r="G285" s="20">
        <f t="shared" si="14"/>
        <v>0</v>
      </c>
      <c r="H285" s="9"/>
      <c r="I285" s="9">
        <f>IF(I284-F285&gt;0.001,I284-F285-Table421114[[#This Row],[Ile nadpłacamy przy tej racie?]],0)</f>
        <v>0</v>
      </c>
      <c r="K285" s="9">
        <f>IF(Table421114[[#This Row],[Rok]]&lt;9,Table421114[[#This Row],[Odsetki normalne]]*50%,Table421114[[#This Row],[Odsetki normalne]])</f>
        <v>0</v>
      </c>
    </row>
    <row r="286" spans="2:11" x14ac:dyDescent="0.25">
      <c r="B286" s="6">
        <f t="shared" si="13"/>
        <v>23</v>
      </c>
      <c r="C286" s="7">
        <f t="shared" si="15"/>
        <v>270</v>
      </c>
      <c r="D286" s="8">
        <v>5.4800000000000001E-2</v>
      </c>
      <c r="E286" s="9">
        <f>I285*Table421114[[#This Row],[Oprocentowanie]]/12</f>
        <v>0</v>
      </c>
      <c r="F286" s="9">
        <f>Table421114[[#This Row],[Cała rata]]-Table421114[[#This Row],[Odsetki normalne]]</f>
        <v>0</v>
      </c>
      <c r="G286" s="20">
        <f t="shared" si="14"/>
        <v>0</v>
      </c>
      <c r="H286" s="9"/>
      <c r="I286" s="9">
        <f>IF(I285-F286&gt;0.001,I285-F286-Table421114[[#This Row],[Ile nadpłacamy przy tej racie?]],0)</f>
        <v>0</v>
      </c>
      <c r="K286" s="9">
        <f>IF(Table421114[[#This Row],[Rok]]&lt;9,Table421114[[#This Row],[Odsetki normalne]]*50%,Table421114[[#This Row],[Odsetki normalne]])</f>
        <v>0</v>
      </c>
    </row>
    <row r="287" spans="2:11" x14ac:dyDescent="0.25">
      <c r="B287" s="6">
        <f t="shared" si="13"/>
        <v>23</v>
      </c>
      <c r="C287" s="7">
        <f t="shared" si="15"/>
        <v>271</v>
      </c>
      <c r="D287" s="8">
        <v>5.4800000000000001E-2</v>
      </c>
      <c r="E287" s="9">
        <f>I286*Table421114[[#This Row],[Oprocentowanie]]/12</f>
        <v>0</v>
      </c>
      <c r="F287" s="9">
        <f>Table421114[[#This Row],[Cała rata]]-Table421114[[#This Row],[Odsetki normalne]]</f>
        <v>0</v>
      </c>
      <c r="G287" s="20">
        <f t="shared" si="14"/>
        <v>0</v>
      </c>
      <c r="H287" s="9"/>
      <c r="I287" s="9">
        <f>IF(I286-F287&gt;0.001,I286-F287-Table421114[[#This Row],[Ile nadpłacamy przy tej racie?]],0)</f>
        <v>0</v>
      </c>
      <c r="K287" s="9">
        <f>IF(Table421114[[#This Row],[Rok]]&lt;9,Table421114[[#This Row],[Odsetki normalne]]*50%,Table421114[[#This Row],[Odsetki normalne]])</f>
        <v>0</v>
      </c>
    </row>
    <row r="288" spans="2:11" x14ac:dyDescent="0.25">
      <c r="B288" s="6">
        <f t="shared" si="13"/>
        <v>23</v>
      </c>
      <c r="C288" s="7">
        <f t="shared" si="15"/>
        <v>272</v>
      </c>
      <c r="D288" s="8">
        <v>5.4800000000000001E-2</v>
      </c>
      <c r="E288" s="9">
        <f>I287*Table421114[[#This Row],[Oprocentowanie]]/12</f>
        <v>0</v>
      </c>
      <c r="F288" s="9">
        <f>Table421114[[#This Row],[Cała rata]]-Table421114[[#This Row],[Odsetki normalne]]</f>
        <v>0</v>
      </c>
      <c r="G288" s="20">
        <f t="shared" si="14"/>
        <v>0</v>
      </c>
      <c r="H288" s="9"/>
      <c r="I288" s="9">
        <f>IF(I287-F288&gt;0.001,I287-F288-Table421114[[#This Row],[Ile nadpłacamy przy tej racie?]],0)</f>
        <v>0</v>
      </c>
      <c r="K288" s="9">
        <f>IF(Table421114[[#This Row],[Rok]]&lt;9,Table421114[[#This Row],[Odsetki normalne]]*50%,Table421114[[#This Row],[Odsetki normalne]])</f>
        <v>0</v>
      </c>
    </row>
    <row r="289" spans="2:11" x14ac:dyDescent="0.25">
      <c r="B289" s="6">
        <f t="shared" si="13"/>
        <v>23</v>
      </c>
      <c r="C289" s="7">
        <f t="shared" si="15"/>
        <v>273</v>
      </c>
      <c r="D289" s="8">
        <v>5.4800000000000001E-2</v>
      </c>
      <c r="E289" s="9">
        <f>I288*Table421114[[#This Row],[Oprocentowanie]]/12</f>
        <v>0</v>
      </c>
      <c r="F289" s="9">
        <f>Table421114[[#This Row],[Cała rata]]-Table421114[[#This Row],[Odsetki normalne]]</f>
        <v>0</v>
      </c>
      <c r="G289" s="20">
        <f t="shared" si="14"/>
        <v>0</v>
      </c>
      <c r="H289" s="9"/>
      <c r="I289" s="9">
        <f>IF(I288-F289&gt;0.001,I288-F289-Table421114[[#This Row],[Ile nadpłacamy przy tej racie?]],0)</f>
        <v>0</v>
      </c>
      <c r="K289" s="9">
        <f>IF(Table421114[[#This Row],[Rok]]&lt;9,Table421114[[#This Row],[Odsetki normalne]]*50%,Table421114[[#This Row],[Odsetki normalne]])</f>
        <v>0</v>
      </c>
    </row>
    <row r="290" spans="2:11" x14ac:dyDescent="0.25">
      <c r="B290" s="6">
        <f t="shared" si="13"/>
        <v>23</v>
      </c>
      <c r="C290" s="7">
        <f t="shared" si="15"/>
        <v>274</v>
      </c>
      <c r="D290" s="8">
        <v>5.4800000000000001E-2</v>
      </c>
      <c r="E290" s="9">
        <f>I289*Table421114[[#This Row],[Oprocentowanie]]/12</f>
        <v>0</v>
      </c>
      <c r="F290" s="9">
        <f>Table421114[[#This Row],[Cała rata]]-Table421114[[#This Row],[Odsetki normalne]]</f>
        <v>0</v>
      </c>
      <c r="G290" s="20">
        <f t="shared" si="14"/>
        <v>0</v>
      </c>
      <c r="H290" s="9"/>
      <c r="I290" s="9">
        <f>IF(I289-F290&gt;0.001,I289-F290-Table421114[[#This Row],[Ile nadpłacamy przy tej racie?]],0)</f>
        <v>0</v>
      </c>
      <c r="K290" s="9">
        <f>IF(Table421114[[#This Row],[Rok]]&lt;9,Table421114[[#This Row],[Odsetki normalne]]*50%,Table421114[[#This Row],[Odsetki normalne]])</f>
        <v>0</v>
      </c>
    </row>
    <row r="291" spans="2:11" x14ac:dyDescent="0.25">
      <c r="B291" s="6">
        <f t="shared" si="13"/>
        <v>23</v>
      </c>
      <c r="C291" s="7">
        <f t="shared" si="15"/>
        <v>275</v>
      </c>
      <c r="D291" s="8">
        <v>5.4800000000000001E-2</v>
      </c>
      <c r="E291" s="9">
        <f>I290*Table421114[[#This Row],[Oprocentowanie]]/12</f>
        <v>0</v>
      </c>
      <c r="F291" s="9">
        <f>Table421114[[#This Row],[Cała rata]]-Table421114[[#This Row],[Odsetki normalne]]</f>
        <v>0</v>
      </c>
      <c r="G291" s="20">
        <f t="shared" si="14"/>
        <v>0</v>
      </c>
      <c r="H291" s="9"/>
      <c r="I291" s="9">
        <f>IF(I290-F291&gt;0.001,I290-F291-Table421114[[#This Row],[Ile nadpłacamy przy tej racie?]],0)</f>
        <v>0</v>
      </c>
      <c r="K291" s="9">
        <f>IF(Table421114[[#This Row],[Rok]]&lt;9,Table421114[[#This Row],[Odsetki normalne]]*50%,Table421114[[#This Row],[Odsetki normalne]])</f>
        <v>0</v>
      </c>
    </row>
    <row r="292" spans="2:11" x14ac:dyDescent="0.25">
      <c r="B292" s="6">
        <f t="shared" si="13"/>
        <v>23</v>
      </c>
      <c r="C292" s="7">
        <f t="shared" si="15"/>
        <v>276</v>
      </c>
      <c r="D292" s="8">
        <v>5.4800000000000001E-2</v>
      </c>
      <c r="E292" s="9">
        <f>I291*Table421114[[#This Row],[Oprocentowanie]]/12</f>
        <v>0</v>
      </c>
      <c r="F292" s="9">
        <f>Table421114[[#This Row],[Cała rata]]-Table421114[[#This Row],[Odsetki normalne]]</f>
        <v>0</v>
      </c>
      <c r="G292" s="20">
        <f t="shared" si="14"/>
        <v>0</v>
      </c>
      <c r="H292" s="9"/>
      <c r="I292" s="9">
        <f>IF(I291-F292&gt;0.001,I291-F292-Table421114[[#This Row],[Ile nadpłacamy przy tej racie?]],0)</f>
        <v>0</v>
      </c>
      <c r="K292" s="9">
        <f>IF(Table421114[[#This Row],[Rok]]&lt;9,Table421114[[#This Row],[Odsetki normalne]]*50%,Table421114[[#This Row],[Odsetki normalne]])</f>
        <v>0</v>
      </c>
    </row>
    <row r="293" spans="2:11" x14ac:dyDescent="0.25">
      <c r="B293" s="1">
        <f t="shared" si="13"/>
        <v>24</v>
      </c>
      <c r="C293" s="4">
        <f t="shared" si="15"/>
        <v>277</v>
      </c>
      <c r="D293" s="5">
        <v>5.4800000000000001E-2</v>
      </c>
      <c r="E293" s="2">
        <f>I292*Table421114[[#This Row],[Oprocentowanie]]/12</f>
        <v>0</v>
      </c>
      <c r="F293" s="2">
        <f>Table421114[[#This Row],[Cała rata]]-Table421114[[#This Row],[Odsetki normalne]]</f>
        <v>0</v>
      </c>
      <c r="G293" s="20">
        <f t="shared" si="14"/>
        <v>0</v>
      </c>
      <c r="H293" s="2"/>
      <c r="I293" s="11">
        <f>IF(I292-F293&gt;0.001,I292-F293-Table421114[[#This Row],[Ile nadpłacamy przy tej racie?]],0)</f>
        <v>0</v>
      </c>
      <c r="K293" s="2">
        <f>IF(Table421114[[#This Row],[Rok]]&lt;9,Table421114[[#This Row],[Odsetki normalne]]*50%,Table421114[[#This Row],[Odsetki normalne]])</f>
        <v>0</v>
      </c>
    </row>
    <row r="294" spans="2:11" x14ac:dyDescent="0.25">
      <c r="B294" s="1">
        <f t="shared" si="13"/>
        <v>24</v>
      </c>
      <c r="C294" s="4">
        <f t="shared" si="15"/>
        <v>278</v>
      </c>
      <c r="D294" s="5">
        <v>5.4800000000000001E-2</v>
      </c>
      <c r="E294" s="2">
        <f>I293*Table421114[[#This Row],[Oprocentowanie]]/12</f>
        <v>0</v>
      </c>
      <c r="F294" s="2">
        <f>Table421114[[#This Row],[Cała rata]]-Table421114[[#This Row],[Odsetki normalne]]</f>
        <v>0</v>
      </c>
      <c r="G294" s="20">
        <f t="shared" si="14"/>
        <v>0</v>
      </c>
      <c r="H294" s="2"/>
      <c r="I294" s="11">
        <f>IF(I293-F294&gt;0.001,I293-F294-Table421114[[#This Row],[Ile nadpłacamy przy tej racie?]],0)</f>
        <v>0</v>
      </c>
      <c r="K294" s="2">
        <f>IF(Table421114[[#This Row],[Rok]]&lt;9,Table421114[[#This Row],[Odsetki normalne]]*50%,Table421114[[#This Row],[Odsetki normalne]])</f>
        <v>0</v>
      </c>
    </row>
    <row r="295" spans="2:11" x14ac:dyDescent="0.25">
      <c r="B295" s="1">
        <f t="shared" si="13"/>
        <v>24</v>
      </c>
      <c r="C295" s="4">
        <f t="shared" si="15"/>
        <v>279</v>
      </c>
      <c r="D295" s="5">
        <v>5.4800000000000001E-2</v>
      </c>
      <c r="E295" s="2">
        <f>I294*Table421114[[#This Row],[Oprocentowanie]]/12</f>
        <v>0</v>
      </c>
      <c r="F295" s="2">
        <f>Table421114[[#This Row],[Cała rata]]-Table421114[[#This Row],[Odsetki normalne]]</f>
        <v>0</v>
      </c>
      <c r="G295" s="20">
        <f t="shared" si="14"/>
        <v>0</v>
      </c>
      <c r="H295" s="2"/>
      <c r="I295" s="11">
        <f>IF(I294-F295&gt;0.001,I294-F295-Table421114[[#This Row],[Ile nadpłacamy przy tej racie?]],0)</f>
        <v>0</v>
      </c>
      <c r="K295" s="2">
        <f>IF(Table421114[[#This Row],[Rok]]&lt;9,Table421114[[#This Row],[Odsetki normalne]]*50%,Table421114[[#This Row],[Odsetki normalne]])</f>
        <v>0</v>
      </c>
    </row>
    <row r="296" spans="2:11" x14ac:dyDescent="0.25">
      <c r="B296" s="1">
        <f t="shared" si="13"/>
        <v>24</v>
      </c>
      <c r="C296" s="4">
        <f t="shared" si="15"/>
        <v>280</v>
      </c>
      <c r="D296" s="5">
        <v>5.4800000000000001E-2</v>
      </c>
      <c r="E296" s="2">
        <f>I295*Table421114[[#This Row],[Oprocentowanie]]/12</f>
        <v>0</v>
      </c>
      <c r="F296" s="2">
        <f>Table421114[[#This Row],[Cała rata]]-Table421114[[#This Row],[Odsetki normalne]]</f>
        <v>0</v>
      </c>
      <c r="G296" s="20">
        <f t="shared" si="14"/>
        <v>0</v>
      </c>
      <c r="H296" s="2"/>
      <c r="I296" s="11">
        <f>IF(I295-F296&gt;0.001,I295-F296-Table421114[[#This Row],[Ile nadpłacamy przy tej racie?]],0)</f>
        <v>0</v>
      </c>
      <c r="K296" s="2">
        <f>IF(Table421114[[#This Row],[Rok]]&lt;9,Table421114[[#This Row],[Odsetki normalne]]*50%,Table421114[[#This Row],[Odsetki normalne]])</f>
        <v>0</v>
      </c>
    </row>
    <row r="297" spans="2:11" x14ac:dyDescent="0.25">
      <c r="B297" s="1">
        <f t="shared" si="13"/>
        <v>24</v>
      </c>
      <c r="C297" s="4">
        <f t="shared" si="15"/>
        <v>281</v>
      </c>
      <c r="D297" s="5">
        <v>5.4800000000000001E-2</v>
      </c>
      <c r="E297" s="2">
        <f>I296*Table421114[[#This Row],[Oprocentowanie]]/12</f>
        <v>0</v>
      </c>
      <c r="F297" s="2">
        <f>Table421114[[#This Row],[Cała rata]]-Table421114[[#This Row],[Odsetki normalne]]</f>
        <v>0</v>
      </c>
      <c r="G297" s="20">
        <f t="shared" si="14"/>
        <v>0</v>
      </c>
      <c r="H297" s="2"/>
      <c r="I297" s="11">
        <f>IF(I296-F297&gt;0.001,I296-F297-Table421114[[#This Row],[Ile nadpłacamy przy tej racie?]],0)</f>
        <v>0</v>
      </c>
      <c r="K297" s="2">
        <f>IF(Table421114[[#This Row],[Rok]]&lt;9,Table421114[[#This Row],[Odsetki normalne]]*50%,Table421114[[#This Row],[Odsetki normalne]])</f>
        <v>0</v>
      </c>
    </row>
    <row r="298" spans="2:11" x14ac:dyDescent="0.25">
      <c r="B298" s="1">
        <f t="shared" si="13"/>
        <v>24</v>
      </c>
      <c r="C298" s="4">
        <f t="shared" si="15"/>
        <v>282</v>
      </c>
      <c r="D298" s="5">
        <v>5.4800000000000001E-2</v>
      </c>
      <c r="E298" s="2">
        <f>I297*Table421114[[#This Row],[Oprocentowanie]]/12</f>
        <v>0</v>
      </c>
      <c r="F298" s="2">
        <f>Table421114[[#This Row],[Cała rata]]-Table421114[[#This Row],[Odsetki normalne]]</f>
        <v>0</v>
      </c>
      <c r="G298" s="20">
        <f t="shared" si="14"/>
        <v>0</v>
      </c>
      <c r="H298" s="2"/>
      <c r="I298" s="11">
        <f>IF(I297-F298&gt;0.001,I297-F298-Table421114[[#This Row],[Ile nadpłacamy przy tej racie?]],0)</f>
        <v>0</v>
      </c>
      <c r="K298" s="2">
        <f>IF(Table421114[[#This Row],[Rok]]&lt;9,Table421114[[#This Row],[Odsetki normalne]]*50%,Table421114[[#This Row],[Odsetki normalne]])</f>
        <v>0</v>
      </c>
    </row>
    <row r="299" spans="2:11" x14ac:dyDescent="0.25">
      <c r="B299" s="1">
        <f t="shared" si="13"/>
        <v>24</v>
      </c>
      <c r="C299" s="4">
        <f t="shared" si="15"/>
        <v>283</v>
      </c>
      <c r="D299" s="5">
        <v>5.4800000000000001E-2</v>
      </c>
      <c r="E299" s="2">
        <f>I298*Table421114[[#This Row],[Oprocentowanie]]/12</f>
        <v>0</v>
      </c>
      <c r="F299" s="2">
        <f>Table421114[[#This Row],[Cała rata]]-Table421114[[#This Row],[Odsetki normalne]]</f>
        <v>0</v>
      </c>
      <c r="G299" s="20">
        <f t="shared" si="14"/>
        <v>0</v>
      </c>
      <c r="H299" s="2"/>
      <c r="I299" s="11">
        <f>IF(I298-F299&gt;0.001,I298-F299-Table421114[[#This Row],[Ile nadpłacamy przy tej racie?]],0)</f>
        <v>0</v>
      </c>
      <c r="K299" s="2">
        <f>IF(Table421114[[#This Row],[Rok]]&lt;9,Table421114[[#This Row],[Odsetki normalne]]*50%,Table421114[[#This Row],[Odsetki normalne]])</f>
        <v>0</v>
      </c>
    </row>
    <row r="300" spans="2:11" x14ac:dyDescent="0.25">
      <c r="B300" s="1">
        <f t="shared" si="13"/>
        <v>24</v>
      </c>
      <c r="C300" s="4">
        <f t="shared" si="15"/>
        <v>284</v>
      </c>
      <c r="D300" s="5">
        <v>5.4800000000000001E-2</v>
      </c>
      <c r="E300" s="2">
        <f>I299*Table421114[[#This Row],[Oprocentowanie]]/12</f>
        <v>0</v>
      </c>
      <c r="F300" s="2">
        <f>Table421114[[#This Row],[Cała rata]]-Table421114[[#This Row],[Odsetki normalne]]</f>
        <v>0</v>
      </c>
      <c r="G300" s="20">
        <f t="shared" si="14"/>
        <v>0</v>
      </c>
      <c r="H300" s="2"/>
      <c r="I300" s="11">
        <f>IF(I299-F300&gt;0.001,I299-F300-Table421114[[#This Row],[Ile nadpłacamy przy tej racie?]],0)</f>
        <v>0</v>
      </c>
      <c r="K300" s="2">
        <f>IF(Table421114[[#This Row],[Rok]]&lt;9,Table421114[[#This Row],[Odsetki normalne]]*50%,Table421114[[#This Row],[Odsetki normalne]])</f>
        <v>0</v>
      </c>
    </row>
    <row r="301" spans="2:11" x14ac:dyDescent="0.25">
      <c r="B301" s="1">
        <f t="shared" si="13"/>
        <v>24</v>
      </c>
      <c r="C301" s="4">
        <f t="shared" si="15"/>
        <v>285</v>
      </c>
      <c r="D301" s="5">
        <v>5.4800000000000001E-2</v>
      </c>
      <c r="E301" s="2">
        <f>I300*Table421114[[#This Row],[Oprocentowanie]]/12</f>
        <v>0</v>
      </c>
      <c r="F301" s="2">
        <f>Table421114[[#This Row],[Cała rata]]-Table421114[[#This Row],[Odsetki normalne]]</f>
        <v>0</v>
      </c>
      <c r="G301" s="20">
        <f t="shared" si="14"/>
        <v>0</v>
      </c>
      <c r="H301" s="2"/>
      <c r="I301" s="11">
        <f>IF(I300-F301&gt;0.001,I300-F301-Table421114[[#This Row],[Ile nadpłacamy przy tej racie?]],0)</f>
        <v>0</v>
      </c>
      <c r="K301" s="2">
        <f>IF(Table421114[[#This Row],[Rok]]&lt;9,Table421114[[#This Row],[Odsetki normalne]]*50%,Table421114[[#This Row],[Odsetki normalne]])</f>
        <v>0</v>
      </c>
    </row>
    <row r="302" spans="2:11" x14ac:dyDescent="0.25">
      <c r="B302" s="1">
        <f t="shared" si="13"/>
        <v>24</v>
      </c>
      <c r="C302" s="4">
        <f t="shared" si="15"/>
        <v>286</v>
      </c>
      <c r="D302" s="5">
        <v>5.4800000000000001E-2</v>
      </c>
      <c r="E302" s="2">
        <f>I301*Table421114[[#This Row],[Oprocentowanie]]/12</f>
        <v>0</v>
      </c>
      <c r="F302" s="2">
        <f>Table421114[[#This Row],[Cała rata]]-Table421114[[#This Row],[Odsetki normalne]]</f>
        <v>0</v>
      </c>
      <c r="G302" s="20">
        <f t="shared" si="14"/>
        <v>0</v>
      </c>
      <c r="H302" s="2"/>
      <c r="I302" s="11">
        <f>IF(I301-F302&gt;0.001,I301-F302-Table421114[[#This Row],[Ile nadpłacamy przy tej racie?]],0)</f>
        <v>0</v>
      </c>
      <c r="K302" s="2">
        <f>IF(Table421114[[#This Row],[Rok]]&lt;9,Table421114[[#This Row],[Odsetki normalne]]*50%,Table421114[[#This Row],[Odsetki normalne]])</f>
        <v>0</v>
      </c>
    </row>
    <row r="303" spans="2:11" x14ac:dyDescent="0.25">
      <c r="B303" s="1">
        <f t="shared" si="13"/>
        <v>24</v>
      </c>
      <c r="C303" s="4">
        <f t="shared" si="15"/>
        <v>287</v>
      </c>
      <c r="D303" s="5">
        <v>5.4800000000000001E-2</v>
      </c>
      <c r="E303" s="2">
        <f>I302*Table421114[[#This Row],[Oprocentowanie]]/12</f>
        <v>0</v>
      </c>
      <c r="F303" s="2">
        <f>Table421114[[#This Row],[Cała rata]]-Table421114[[#This Row],[Odsetki normalne]]</f>
        <v>0</v>
      </c>
      <c r="G303" s="20">
        <f t="shared" si="14"/>
        <v>0</v>
      </c>
      <c r="H303" s="2"/>
      <c r="I303" s="11">
        <f>IF(I302-F303&gt;0.001,I302-F303-Table421114[[#This Row],[Ile nadpłacamy przy tej racie?]],0)</f>
        <v>0</v>
      </c>
      <c r="K303" s="2">
        <f>IF(Table421114[[#This Row],[Rok]]&lt;9,Table421114[[#This Row],[Odsetki normalne]]*50%,Table421114[[#This Row],[Odsetki normalne]])</f>
        <v>0</v>
      </c>
    </row>
    <row r="304" spans="2:11" x14ac:dyDescent="0.25">
      <c r="B304" s="1">
        <f t="shared" si="13"/>
        <v>24</v>
      </c>
      <c r="C304" s="4">
        <f t="shared" si="15"/>
        <v>288</v>
      </c>
      <c r="D304" s="5">
        <v>5.4800000000000001E-2</v>
      </c>
      <c r="E304" s="2">
        <f>I303*Table421114[[#This Row],[Oprocentowanie]]/12</f>
        <v>0</v>
      </c>
      <c r="F304" s="2">
        <f>Table421114[[#This Row],[Cała rata]]-Table421114[[#This Row],[Odsetki normalne]]</f>
        <v>0</v>
      </c>
      <c r="G304" s="20">
        <f t="shared" si="14"/>
        <v>0</v>
      </c>
      <c r="H304" s="2"/>
      <c r="I304" s="11">
        <f>IF(I303-F304&gt;0.001,I303-F304-Table421114[[#This Row],[Ile nadpłacamy przy tej racie?]],0)</f>
        <v>0</v>
      </c>
      <c r="K304" s="2">
        <f>IF(Table421114[[#This Row],[Rok]]&lt;9,Table421114[[#This Row],[Odsetki normalne]]*50%,Table421114[[#This Row],[Odsetki normalne]])</f>
        <v>0</v>
      </c>
    </row>
    <row r="305" spans="2:11" x14ac:dyDescent="0.25">
      <c r="B305" s="6">
        <f t="shared" si="13"/>
        <v>25</v>
      </c>
      <c r="C305" s="7">
        <f t="shared" si="15"/>
        <v>289</v>
      </c>
      <c r="D305" s="8">
        <v>5.4800000000000001E-2</v>
      </c>
      <c r="E305" s="9">
        <f>I304*Table421114[[#This Row],[Oprocentowanie]]/12</f>
        <v>0</v>
      </c>
      <c r="F305" s="9">
        <f>Table421114[[#This Row],[Cała rata]]-Table421114[[#This Row],[Odsetki normalne]]</f>
        <v>0</v>
      </c>
      <c r="G305" s="20">
        <f t="shared" si="14"/>
        <v>0</v>
      </c>
      <c r="H305" s="9"/>
      <c r="I305" s="9">
        <f>IF(I304-F305&gt;0.001,I304-F305-Table421114[[#This Row],[Ile nadpłacamy przy tej racie?]],0)</f>
        <v>0</v>
      </c>
      <c r="K305" s="9">
        <f>IF(Table421114[[#This Row],[Rok]]&lt;9,Table421114[[#This Row],[Odsetki normalne]]*50%,Table421114[[#This Row],[Odsetki normalne]])</f>
        <v>0</v>
      </c>
    </row>
    <row r="306" spans="2:11" x14ac:dyDescent="0.25">
      <c r="B306" s="6">
        <f t="shared" si="13"/>
        <v>25</v>
      </c>
      <c r="C306" s="7">
        <f t="shared" si="15"/>
        <v>290</v>
      </c>
      <c r="D306" s="8">
        <v>5.4800000000000001E-2</v>
      </c>
      <c r="E306" s="9">
        <f>I305*Table421114[[#This Row],[Oprocentowanie]]/12</f>
        <v>0</v>
      </c>
      <c r="F306" s="9">
        <f>Table421114[[#This Row],[Cała rata]]-Table421114[[#This Row],[Odsetki normalne]]</f>
        <v>0</v>
      </c>
      <c r="G306" s="20">
        <f t="shared" si="14"/>
        <v>0</v>
      </c>
      <c r="H306" s="9"/>
      <c r="I306" s="9">
        <f>IF(I305-F306&gt;0.001,I305-F306-Table421114[[#This Row],[Ile nadpłacamy przy tej racie?]],0)</f>
        <v>0</v>
      </c>
      <c r="K306" s="9">
        <f>IF(Table421114[[#This Row],[Rok]]&lt;9,Table421114[[#This Row],[Odsetki normalne]]*50%,Table421114[[#This Row],[Odsetki normalne]])</f>
        <v>0</v>
      </c>
    </row>
    <row r="307" spans="2:11" x14ac:dyDescent="0.25">
      <c r="B307" s="6">
        <f t="shared" si="13"/>
        <v>25</v>
      </c>
      <c r="C307" s="7">
        <f t="shared" si="15"/>
        <v>291</v>
      </c>
      <c r="D307" s="8">
        <v>5.4800000000000001E-2</v>
      </c>
      <c r="E307" s="9">
        <f>I306*Table421114[[#This Row],[Oprocentowanie]]/12</f>
        <v>0</v>
      </c>
      <c r="F307" s="9">
        <f>Table421114[[#This Row],[Cała rata]]-Table421114[[#This Row],[Odsetki normalne]]</f>
        <v>0</v>
      </c>
      <c r="G307" s="20">
        <f t="shared" si="14"/>
        <v>0</v>
      </c>
      <c r="H307" s="9"/>
      <c r="I307" s="9">
        <f>IF(I306-F307&gt;0.001,I306-F307-Table421114[[#This Row],[Ile nadpłacamy przy tej racie?]],0)</f>
        <v>0</v>
      </c>
      <c r="K307" s="9">
        <f>IF(Table421114[[#This Row],[Rok]]&lt;9,Table421114[[#This Row],[Odsetki normalne]]*50%,Table421114[[#This Row],[Odsetki normalne]])</f>
        <v>0</v>
      </c>
    </row>
    <row r="308" spans="2:11" x14ac:dyDescent="0.25">
      <c r="B308" s="6">
        <f t="shared" si="13"/>
        <v>25</v>
      </c>
      <c r="C308" s="7">
        <f t="shared" si="15"/>
        <v>292</v>
      </c>
      <c r="D308" s="8">
        <v>5.4800000000000001E-2</v>
      </c>
      <c r="E308" s="9">
        <f>I307*Table421114[[#This Row],[Oprocentowanie]]/12</f>
        <v>0</v>
      </c>
      <c r="F308" s="9">
        <f>Table421114[[#This Row],[Cała rata]]-Table421114[[#This Row],[Odsetki normalne]]</f>
        <v>0</v>
      </c>
      <c r="G308" s="20">
        <f t="shared" si="14"/>
        <v>0</v>
      </c>
      <c r="H308" s="9"/>
      <c r="I308" s="9">
        <f>IF(I307-F308&gt;0.001,I307-F308-Table421114[[#This Row],[Ile nadpłacamy przy tej racie?]],0)</f>
        <v>0</v>
      </c>
      <c r="K308" s="9">
        <f>IF(Table421114[[#This Row],[Rok]]&lt;9,Table421114[[#This Row],[Odsetki normalne]]*50%,Table421114[[#This Row],[Odsetki normalne]])</f>
        <v>0</v>
      </c>
    </row>
    <row r="309" spans="2:11" x14ac:dyDescent="0.25">
      <c r="B309" s="6">
        <f t="shared" si="13"/>
        <v>25</v>
      </c>
      <c r="C309" s="7">
        <f t="shared" si="15"/>
        <v>293</v>
      </c>
      <c r="D309" s="8">
        <v>5.4800000000000001E-2</v>
      </c>
      <c r="E309" s="9">
        <f>I308*Table421114[[#This Row],[Oprocentowanie]]/12</f>
        <v>0</v>
      </c>
      <c r="F309" s="9">
        <f>Table421114[[#This Row],[Cała rata]]-Table421114[[#This Row],[Odsetki normalne]]</f>
        <v>0</v>
      </c>
      <c r="G309" s="20">
        <f t="shared" si="14"/>
        <v>0</v>
      </c>
      <c r="H309" s="9"/>
      <c r="I309" s="9">
        <f>IF(I308-F309&gt;0.001,I308-F309-Table421114[[#This Row],[Ile nadpłacamy przy tej racie?]],0)</f>
        <v>0</v>
      </c>
      <c r="K309" s="9">
        <f>IF(Table421114[[#This Row],[Rok]]&lt;9,Table421114[[#This Row],[Odsetki normalne]]*50%,Table421114[[#This Row],[Odsetki normalne]])</f>
        <v>0</v>
      </c>
    </row>
    <row r="310" spans="2:11" x14ac:dyDescent="0.25">
      <c r="B310" s="6">
        <f t="shared" si="13"/>
        <v>25</v>
      </c>
      <c r="C310" s="7">
        <f t="shared" si="15"/>
        <v>294</v>
      </c>
      <c r="D310" s="8">
        <v>5.4800000000000001E-2</v>
      </c>
      <c r="E310" s="9">
        <f>I309*Table421114[[#This Row],[Oprocentowanie]]/12</f>
        <v>0</v>
      </c>
      <c r="F310" s="9">
        <f>Table421114[[#This Row],[Cała rata]]-Table421114[[#This Row],[Odsetki normalne]]</f>
        <v>0</v>
      </c>
      <c r="G310" s="20">
        <f t="shared" si="14"/>
        <v>0</v>
      </c>
      <c r="H310" s="9"/>
      <c r="I310" s="9">
        <f>IF(I309-F310&gt;0.001,I309-F310-Table421114[[#This Row],[Ile nadpłacamy przy tej racie?]],0)</f>
        <v>0</v>
      </c>
      <c r="K310" s="9">
        <f>IF(Table421114[[#This Row],[Rok]]&lt;9,Table421114[[#This Row],[Odsetki normalne]]*50%,Table421114[[#This Row],[Odsetki normalne]])</f>
        <v>0</v>
      </c>
    </row>
    <row r="311" spans="2:11" x14ac:dyDescent="0.25">
      <c r="B311" s="6">
        <f t="shared" si="13"/>
        <v>25</v>
      </c>
      <c r="C311" s="7">
        <f t="shared" si="15"/>
        <v>295</v>
      </c>
      <c r="D311" s="8">
        <v>5.4800000000000001E-2</v>
      </c>
      <c r="E311" s="9">
        <f>I310*Table421114[[#This Row],[Oprocentowanie]]/12</f>
        <v>0</v>
      </c>
      <c r="F311" s="9">
        <f>Table421114[[#This Row],[Cała rata]]-Table421114[[#This Row],[Odsetki normalne]]</f>
        <v>0</v>
      </c>
      <c r="G311" s="20">
        <f t="shared" si="14"/>
        <v>0</v>
      </c>
      <c r="H311" s="9"/>
      <c r="I311" s="9">
        <f>IF(I310-F311&gt;0.001,I310-F311-Table421114[[#This Row],[Ile nadpłacamy przy tej racie?]],0)</f>
        <v>0</v>
      </c>
      <c r="K311" s="9">
        <f>IF(Table421114[[#This Row],[Rok]]&lt;9,Table421114[[#This Row],[Odsetki normalne]]*50%,Table421114[[#This Row],[Odsetki normalne]])</f>
        <v>0</v>
      </c>
    </row>
    <row r="312" spans="2:11" x14ac:dyDescent="0.25">
      <c r="B312" s="6">
        <f t="shared" si="13"/>
        <v>25</v>
      </c>
      <c r="C312" s="7">
        <f t="shared" si="15"/>
        <v>296</v>
      </c>
      <c r="D312" s="8">
        <v>5.4800000000000001E-2</v>
      </c>
      <c r="E312" s="9">
        <f>I311*Table421114[[#This Row],[Oprocentowanie]]/12</f>
        <v>0</v>
      </c>
      <c r="F312" s="9">
        <f>Table421114[[#This Row],[Cała rata]]-Table421114[[#This Row],[Odsetki normalne]]</f>
        <v>0</v>
      </c>
      <c r="G312" s="20">
        <f t="shared" si="14"/>
        <v>0</v>
      </c>
      <c r="H312" s="9"/>
      <c r="I312" s="9">
        <f>IF(I311-F312&gt;0.001,I311-F312-Table421114[[#This Row],[Ile nadpłacamy przy tej racie?]],0)</f>
        <v>0</v>
      </c>
      <c r="K312" s="9">
        <f>IF(Table421114[[#This Row],[Rok]]&lt;9,Table421114[[#This Row],[Odsetki normalne]]*50%,Table421114[[#This Row],[Odsetki normalne]])</f>
        <v>0</v>
      </c>
    </row>
    <row r="313" spans="2:11" x14ac:dyDescent="0.25">
      <c r="B313" s="6">
        <f t="shared" si="13"/>
        <v>25</v>
      </c>
      <c r="C313" s="7">
        <f t="shared" si="15"/>
        <v>297</v>
      </c>
      <c r="D313" s="8">
        <v>5.4800000000000001E-2</v>
      </c>
      <c r="E313" s="9">
        <f>I312*Table421114[[#This Row],[Oprocentowanie]]/12</f>
        <v>0</v>
      </c>
      <c r="F313" s="9">
        <f>Table421114[[#This Row],[Cała rata]]-Table421114[[#This Row],[Odsetki normalne]]</f>
        <v>0</v>
      </c>
      <c r="G313" s="20">
        <f t="shared" si="14"/>
        <v>0</v>
      </c>
      <c r="H313" s="9"/>
      <c r="I313" s="9">
        <f>IF(I312-F313&gt;0.001,I312-F313-Table421114[[#This Row],[Ile nadpłacamy przy tej racie?]],0)</f>
        <v>0</v>
      </c>
      <c r="K313" s="9">
        <f>IF(Table421114[[#This Row],[Rok]]&lt;9,Table421114[[#This Row],[Odsetki normalne]]*50%,Table421114[[#This Row],[Odsetki normalne]])</f>
        <v>0</v>
      </c>
    </row>
    <row r="314" spans="2:11" x14ac:dyDescent="0.25">
      <c r="B314" s="6">
        <f t="shared" si="13"/>
        <v>25</v>
      </c>
      <c r="C314" s="7">
        <f t="shared" si="15"/>
        <v>298</v>
      </c>
      <c r="D314" s="8">
        <v>5.4800000000000001E-2</v>
      </c>
      <c r="E314" s="9">
        <f>I313*Table421114[[#This Row],[Oprocentowanie]]/12</f>
        <v>0</v>
      </c>
      <c r="F314" s="9">
        <f>Table421114[[#This Row],[Cała rata]]-Table421114[[#This Row],[Odsetki normalne]]</f>
        <v>0</v>
      </c>
      <c r="G314" s="20">
        <f t="shared" si="14"/>
        <v>0</v>
      </c>
      <c r="H314" s="9"/>
      <c r="I314" s="9">
        <f>IF(I313-F314&gt;0.001,I313-F314-Table421114[[#This Row],[Ile nadpłacamy przy tej racie?]],0)</f>
        <v>0</v>
      </c>
      <c r="K314" s="9">
        <f>IF(Table421114[[#This Row],[Rok]]&lt;9,Table421114[[#This Row],[Odsetki normalne]]*50%,Table421114[[#This Row],[Odsetki normalne]])</f>
        <v>0</v>
      </c>
    </row>
    <row r="315" spans="2:11" x14ac:dyDescent="0.25">
      <c r="B315" s="6">
        <f t="shared" si="13"/>
        <v>25</v>
      </c>
      <c r="C315" s="7">
        <f t="shared" si="15"/>
        <v>299</v>
      </c>
      <c r="D315" s="8">
        <v>5.4800000000000001E-2</v>
      </c>
      <c r="E315" s="9">
        <f>I314*Table421114[[#This Row],[Oprocentowanie]]/12</f>
        <v>0</v>
      </c>
      <c r="F315" s="9">
        <f>Table421114[[#This Row],[Cała rata]]-Table421114[[#This Row],[Odsetki normalne]]</f>
        <v>0</v>
      </c>
      <c r="G315" s="20">
        <f t="shared" si="14"/>
        <v>0</v>
      </c>
      <c r="H315" s="9"/>
      <c r="I315" s="9">
        <f>IF(I314-F315&gt;0.001,I314-F315-Table421114[[#This Row],[Ile nadpłacamy przy tej racie?]],0)</f>
        <v>0</v>
      </c>
      <c r="K315" s="9">
        <f>IF(Table421114[[#This Row],[Rok]]&lt;9,Table421114[[#This Row],[Odsetki normalne]]*50%,Table421114[[#This Row],[Odsetki normalne]])</f>
        <v>0</v>
      </c>
    </row>
    <row r="316" spans="2:11" x14ac:dyDescent="0.25">
      <c r="B316" s="6">
        <f t="shared" si="13"/>
        <v>25</v>
      </c>
      <c r="C316" s="7">
        <f t="shared" si="15"/>
        <v>300</v>
      </c>
      <c r="D316" s="8">
        <v>5.4800000000000001E-2</v>
      </c>
      <c r="E316" s="9">
        <f>I315*Table421114[[#This Row],[Oprocentowanie]]/12</f>
        <v>0</v>
      </c>
      <c r="F316" s="9">
        <f>Table421114[[#This Row],[Cała rata]]-Table421114[[#This Row],[Odsetki normalne]]</f>
        <v>0</v>
      </c>
      <c r="G316" s="20">
        <f t="shared" si="14"/>
        <v>0</v>
      </c>
      <c r="H316" s="9"/>
      <c r="I316" s="9">
        <f>IF(I315-F316&gt;0.001,I315-F316-Table421114[[#This Row],[Ile nadpłacamy przy tej racie?]],0)</f>
        <v>0</v>
      </c>
      <c r="K316" s="9">
        <f>IF(Table421114[[#This Row],[Rok]]&lt;9,Table421114[[#This Row],[Odsetki normalne]]*50%,Table421114[[#This Row],[Odsetki normalne]])</f>
        <v>0</v>
      </c>
    </row>
    <row r="317" spans="2:11" x14ac:dyDescent="0.25">
      <c r="B317" s="1">
        <f t="shared" si="13"/>
        <v>26</v>
      </c>
      <c r="C317" s="4">
        <f t="shared" si="15"/>
        <v>301</v>
      </c>
      <c r="D317" s="5">
        <v>5.4800000000000001E-2</v>
      </c>
      <c r="E317" s="2">
        <f>I316*Table421114[[#This Row],[Oprocentowanie]]/12</f>
        <v>0</v>
      </c>
      <c r="F317" s="2">
        <f>Table421114[[#This Row],[Cała rata]]-Table421114[[#This Row],[Odsetki normalne]]</f>
        <v>0</v>
      </c>
      <c r="G317" s="20">
        <f t="shared" si="14"/>
        <v>0</v>
      </c>
      <c r="H317" s="2"/>
      <c r="I317" s="11">
        <f>IF(I316-F317&gt;0.001,I316-F317-Table421114[[#This Row],[Ile nadpłacamy przy tej racie?]],0)</f>
        <v>0</v>
      </c>
      <c r="K317" s="2">
        <f>IF(Table421114[[#This Row],[Rok]]&lt;9,Table421114[[#This Row],[Odsetki normalne]]*50%,Table421114[[#This Row],[Odsetki normalne]])</f>
        <v>0</v>
      </c>
    </row>
    <row r="318" spans="2:11" x14ac:dyDescent="0.25">
      <c r="B318" s="1">
        <f t="shared" si="13"/>
        <v>26</v>
      </c>
      <c r="C318" s="4">
        <f t="shared" si="15"/>
        <v>302</v>
      </c>
      <c r="D318" s="5">
        <v>5.4800000000000001E-2</v>
      </c>
      <c r="E318" s="2">
        <f>I317*Table421114[[#This Row],[Oprocentowanie]]/12</f>
        <v>0</v>
      </c>
      <c r="F318" s="2">
        <f>Table421114[[#This Row],[Cała rata]]-Table421114[[#This Row],[Odsetki normalne]]</f>
        <v>0</v>
      </c>
      <c r="G318" s="20">
        <f t="shared" si="14"/>
        <v>0</v>
      </c>
      <c r="H318" s="2"/>
      <c r="I318" s="11">
        <f>IF(I317-F318&gt;0.001,I317-F318-Table421114[[#This Row],[Ile nadpłacamy przy tej racie?]],0)</f>
        <v>0</v>
      </c>
      <c r="K318" s="2">
        <f>IF(Table421114[[#This Row],[Rok]]&lt;9,Table421114[[#This Row],[Odsetki normalne]]*50%,Table421114[[#This Row],[Odsetki normalne]])</f>
        <v>0</v>
      </c>
    </row>
    <row r="319" spans="2:11" x14ac:dyDescent="0.25">
      <c r="B319" s="1">
        <f t="shared" si="13"/>
        <v>26</v>
      </c>
      <c r="C319" s="4">
        <f t="shared" si="15"/>
        <v>303</v>
      </c>
      <c r="D319" s="5">
        <v>5.4800000000000001E-2</v>
      </c>
      <c r="E319" s="2">
        <f>I318*Table421114[[#This Row],[Oprocentowanie]]/12</f>
        <v>0</v>
      </c>
      <c r="F319" s="2">
        <f>Table421114[[#This Row],[Cała rata]]-Table421114[[#This Row],[Odsetki normalne]]</f>
        <v>0</v>
      </c>
      <c r="G319" s="20">
        <f t="shared" si="14"/>
        <v>0</v>
      </c>
      <c r="H319" s="2"/>
      <c r="I319" s="11">
        <f>IF(I318-F319&gt;0.001,I318-F319-Table421114[[#This Row],[Ile nadpłacamy przy tej racie?]],0)</f>
        <v>0</v>
      </c>
      <c r="K319" s="2">
        <f>IF(Table421114[[#This Row],[Rok]]&lt;9,Table421114[[#This Row],[Odsetki normalne]]*50%,Table421114[[#This Row],[Odsetki normalne]])</f>
        <v>0</v>
      </c>
    </row>
    <row r="320" spans="2:11" x14ac:dyDescent="0.25">
      <c r="B320" s="1">
        <f t="shared" si="13"/>
        <v>26</v>
      </c>
      <c r="C320" s="4">
        <f t="shared" si="15"/>
        <v>304</v>
      </c>
      <c r="D320" s="5">
        <v>5.4800000000000001E-2</v>
      </c>
      <c r="E320" s="2">
        <f>I319*Table421114[[#This Row],[Oprocentowanie]]/12</f>
        <v>0</v>
      </c>
      <c r="F320" s="2">
        <f>Table421114[[#This Row],[Cała rata]]-Table421114[[#This Row],[Odsetki normalne]]</f>
        <v>0</v>
      </c>
      <c r="G320" s="20">
        <f t="shared" si="14"/>
        <v>0</v>
      </c>
      <c r="H320" s="2"/>
      <c r="I320" s="11">
        <f>IF(I319-F320&gt;0.001,I319-F320-Table421114[[#This Row],[Ile nadpłacamy przy tej racie?]],0)</f>
        <v>0</v>
      </c>
      <c r="K320" s="2">
        <f>IF(Table421114[[#This Row],[Rok]]&lt;9,Table421114[[#This Row],[Odsetki normalne]]*50%,Table421114[[#This Row],[Odsetki normalne]])</f>
        <v>0</v>
      </c>
    </row>
    <row r="321" spans="2:11" x14ac:dyDescent="0.25">
      <c r="B321" s="1">
        <f t="shared" si="13"/>
        <v>26</v>
      </c>
      <c r="C321" s="4">
        <f t="shared" si="15"/>
        <v>305</v>
      </c>
      <c r="D321" s="5">
        <v>5.4800000000000001E-2</v>
      </c>
      <c r="E321" s="2">
        <f>I320*Table421114[[#This Row],[Oprocentowanie]]/12</f>
        <v>0</v>
      </c>
      <c r="F321" s="2">
        <f>Table421114[[#This Row],[Cała rata]]-Table421114[[#This Row],[Odsetki normalne]]</f>
        <v>0</v>
      </c>
      <c r="G321" s="20">
        <f t="shared" si="14"/>
        <v>0</v>
      </c>
      <c r="H321" s="2"/>
      <c r="I321" s="11">
        <f>IF(I320-F321&gt;0.001,I320-F321-Table421114[[#This Row],[Ile nadpłacamy przy tej racie?]],0)</f>
        <v>0</v>
      </c>
      <c r="K321" s="2">
        <f>IF(Table421114[[#This Row],[Rok]]&lt;9,Table421114[[#This Row],[Odsetki normalne]]*50%,Table421114[[#This Row],[Odsetki normalne]])</f>
        <v>0</v>
      </c>
    </row>
    <row r="322" spans="2:11" x14ac:dyDescent="0.25">
      <c r="B322" s="1">
        <f t="shared" si="13"/>
        <v>26</v>
      </c>
      <c r="C322" s="4">
        <f t="shared" si="15"/>
        <v>306</v>
      </c>
      <c r="D322" s="5">
        <v>5.4800000000000001E-2</v>
      </c>
      <c r="E322" s="2">
        <f>I321*Table421114[[#This Row],[Oprocentowanie]]/12</f>
        <v>0</v>
      </c>
      <c r="F322" s="2">
        <f>Table421114[[#This Row],[Cała rata]]-Table421114[[#This Row],[Odsetki normalne]]</f>
        <v>0</v>
      </c>
      <c r="G322" s="20">
        <f t="shared" si="14"/>
        <v>0</v>
      </c>
      <c r="H322" s="2"/>
      <c r="I322" s="11">
        <f>IF(I321-F322&gt;0.001,I321-F322-Table421114[[#This Row],[Ile nadpłacamy przy tej racie?]],0)</f>
        <v>0</v>
      </c>
      <c r="K322" s="2">
        <f>IF(Table421114[[#This Row],[Rok]]&lt;9,Table421114[[#This Row],[Odsetki normalne]]*50%,Table421114[[#This Row],[Odsetki normalne]])</f>
        <v>0</v>
      </c>
    </row>
    <row r="323" spans="2:11" x14ac:dyDescent="0.25">
      <c r="B323" s="1">
        <f t="shared" si="13"/>
        <v>26</v>
      </c>
      <c r="C323" s="4">
        <f t="shared" si="15"/>
        <v>307</v>
      </c>
      <c r="D323" s="5">
        <v>5.4800000000000001E-2</v>
      </c>
      <c r="E323" s="2">
        <f>I322*Table421114[[#This Row],[Oprocentowanie]]/12</f>
        <v>0</v>
      </c>
      <c r="F323" s="2">
        <f>Table421114[[#This Row],[Cała rata]]-Table421114[[#This Row],[Odsetki normalne]]</f>
        <v>0</v>
      </c>
      <c r="G323" s="20">
        <f t="shared" si="14"/>
        <v>0</v>
      </c>
      <c r="H323" s="2"/>
      <c r="I323" s="11">
        <f>IF(I322-F323&gt;0.001,I322-F323-Table421114[[#This Row],[Ile nadpłacamy przy tej racie?]],0)</f>
        <v>0</v>
      </c>
      <c r="K323" s="2">
        <f>IF(Table421114[[#This Row],[Rok]]&lt;9,Table421114[[#This Row],[Odsetki normalne]]*50%,Table421114[[#This Row],[Odsetki normalne]])</f>
        <v>0</v>
      </c>
    </row>
    <row r="324" spans="2:11" x14ac:dyDescent="0.25">
      <c r="B324" s="1">
        <f t="shared" si="13"/>
        <v>26</v>
      </c>
      <c r="C324" s="4">
        <f t="shared" si="15"/>
        <v>308</v>
      </c>
      <c r="D324" s="5">
        <v>5.4800000000000001E-2</v>
      </c>
      <c r="E324" s="2">
        <f>I323*Table421114[[#This Row],[Oprocentowanie]]/12</f>
        <v>0</v>
      </c>
      <c r="F324" s="2">
        <f>Table421114[[#This Row],[Cała rata]]-Table421114[[#This Row],[Odsetki normalne]]</f>
        <v>0</v>
      </c>
      <c r="G324" s="20">
        <f t="shared" si="14"/>
        <v>0</v>
      </c>
      <c r="H324" s="2"/>
      <c r="I324" s="11">
        <f>IF(I323-F324&gt;0.001,I323-F324-Table421114[[#This Row],[Ile nadpłacamy przy tej racie?]],0)</f>
        <v>0</v>
      </c>
      <c r="K324" s="2">
        <f>IF(Table421114[[#This Row],[Rok]]&lt;9,Table421114[[#This Row],[Odsetki normalne]]*50%,Table421114[[#This Row],[Odsetki normalne]])</f>
        <v>0</v>
      </c>
    </row>
    <row r="325" spans="2:11" x14ac:dyDescent="0.25">
      <c r="B325" s="1">
        <f t="shared" si="13"/>
        <v>26</v>
      </c>
      <c r="C325" s="4">
        <f t="shared" si="15"/>
        <v>309</v>
      </c>
      <c r="D325" s="5">
        <v>5.4800000000000001E-2</v>
      </c>
      <c r="E325" s="2">
        <f>I324*Table421114[[#This Row],[Oprocentowanie]]/12</f>
        <v>0</v>
      </c>
      <c r="F325" s="2">
        <f>Table421114[[#This Row],[Cała rata]]-Table421114[[#This Row],[Odsetki normalne]]</f>
        <v>0</v>
      </c>
      <c r="G325" s="20">
        <f t="shared" si="14"/>
        <v>0</v>
      </c>
      <c r="H325" s="2"/>
      <c r="I325" s="11">
        <f>IF(I324-F325&gt;0.001,I324-F325-Table421114[[#This Row],[Ile nadpłacamy przy tej racie?]],0)</f>
        <v>0</v>
      </c>
      <c r="K325" s="2">
        <f>IF(Table421114[[#This Row],[Rok]]&lt;9,Table421114[[#This Row],[Odsetki normalne]]*50%,Table421114[[#This Row],[Odsetki normalne]])</f>
        <v>0</v>
      </c>
    </row>
    <row r="326" spans="2:11" x14ac:dyDescent="0.25">
      <c r="B326" s="1">
        <f t="shared" si="13"/>
        <v>26</v>
      </c>
      <c r="C326" s="4">
        <f t="shared" si="15"/>
        <v>310</v>
      </c>
      <c r="D326" s="5">
        <v>5.4800000000000001E-2</v>
      </c>
      <c r="E326" s="2">
        <f>I325*Table421114[[#This Row],[Oprocentowanie]]/12</f>
        <v>0</v>
      </c>
      <c r="F326" s="2">
        <f>Table421114[[#This Row],[Cała rata]]-Table421114[[#This Row],[Odsetki normalne]]</f>
        <v>0</v>
      </c>
      <c r="G326" s="20">
        <f t="shared" si="14"/>
        <v>0</v>
      </c>
      <c r="H326" s="2"/>
      <c r="I326" s="11">
        <f>IF(I325-F326&gt;0.001,I325-F326-Table421114[[#This Row],[Ile nadpłacamy przy tej racie?]],0)</f>
        <v>0</v>
      </c>
      <c r="K326" s="2">
        <f>IF(Table421114[[#This Row],[Rok]]&lt;9,Table421114[[#This Row],[Odsetki normalne]]*50%,Table421114[[#This Row],[Odsetki normalne]])</f>
        <v>0</v>
      </c>
    </row>
    <row r="327" spans="2:11" x14ac:dyDescent="0.25">
      <c r="B327" s="1">
        <f t="shared" si="13"/>
        <v>26</v>
      </c>
      <c r="C327" s="4">
        <f t="shared" si="15"/>
        <v>311</v>
      </c>
      <c r="D327" s="5">
        <v>5.4800000000000001E-2</v>
      </c>
      <c r="E327" s="2">
        <f>I326*Table421114[[#This Row],[Oprocentowanie]]/12</f>
        <v>0</v>
      </c>
      <c r="F327" s="2">
        <f>Table421114[[#This Row],[Cała rata]]-Table421114[[#This Row],[Odsetki normalne]]</f>
        <v>0</v>
      </c>
      <c r="G327" s="20">
        <f t="shared" si="14"/>
        <v>0</v>
      </c>
      <c r="H327" s="2"/>
      <c r="I327" s="11">
        <f>IF(I326-F327&gt;0.001,I326-F327-Table421114[[#This Row],[Ile nadpłacamy przy tej racie?]],0)</f>
        <v>0</v>
      </c>
      <c r="K327" s="2">
        <f>IF(Table421114[[#This Row],[Rok]]&lt;9,Table421114[[#This Row],[Odsetki normalne]]*50%,Table421114[[#This Row],[Odsetki normalne]])</f>
        <v>0</v>
      </c>
    </row>
    <row r="328" spans="2:11" x14ac:dyDescent="0.25">
      <c r="B328" s="1">
        <f t="shared" si="13"/>
        <v>26</v>
      </c>
      <c r="C328" s="4">
        <f t="shared" si="15"/>
        <v>312</v>
      </c>
      <c r="D328" s="5">
        <v>5.4800000000000001E-2</v>
      </c>
      <c r="E328" s="2">
        <f>I327*Table421114[[#This Row],[Oprocentowanie]]/12</f>
        <v>0</v>
      </c>
      <c r="F328" s="2">
        <f>Table421114[[#This Row],[Cała rata]]-Table421114[[#This Row],[Odsetki normalne]]</f>
        <v>0</v>
      </c>
      <c r="G328" s="20">
        <f t="shared" si="14"/>
        <v>0</v>
      </c>
      <c r="H328" s="2"/>
      <c r="I328" s="11">
        <f>IF(I327-F328&gt;0.001,I327-F328-Table421114[[#This Row],[Ile nadpłacamy przy tej racie?]],0)</f>
        <v>0</v>
      </c>
      <c r="K328" s="2">
        <f>IF(Table421114[[#This Row],[Rok]]&lt;9,Table421114[[#This Row],[Odsetki normalne]]*50%,Table421114[[#This Row],[Odsetki normalne]])</f>
        <v>0</v>
      </c>
    </row>
    <row r="329" spans="2:11" x14ac:dyDescent="0.25">
      <c r="B329" s="6">
        <f t="shared" si="13"/>
        <v>27</v>
      </c>
      <c r="C329" s="7">
        <f t="shared" si="15"/>
        <v>313</v>
      </c>
      <c r="D329" s="8">
        <v>5.4800000000000001E-2</v>
      </c>
      <c r="E329" s="9">
        <f>I328*Table421114[[#This Row],[Oprocentowanie]]/12</f>
        <v>0</v>
      </c>
      <c r="F329" s="9">
        <f>Table421114[[#This Row],[Cała rata]]-Table421114[[#This Row],[Odsetki normalne]]</f>
        <v>0</v>
      </c>
      <c r="G329" s="20">
        <f t="shared" si="14"/>
        <v>0</v>
      </c>
      <c r="H329" s="9"/>
      <c r="I329" s="9">
        <f>IF(I328-F329&gt;0.001,I328-F329-Table421114[[#This Row],[Ile nadpłacamy przy tej racie?]],0)</f>
        <v>0</v>
      </c>
      <c r="K329" s="9">
        <f>IF(Table421114[[#This Row],[Rok]]&lt;9,Table421114[[#This Row],[Odsetki normalne]]*50%,Table421114[[#This Row],[Odsetki normalne]])</f>
        <v>0</v>
      </c>
    </row>
    <row r="330" spans="2:11" x14ac:dyDescent="0.25">
      <c r="B330" s="6">
        <f t="shared" si="13"/>
        <v>27</v>
      </c>
      <c r="C330" s="7">
        <f t="shared" si="15"/>
        <v>314</v>
      </c>
      <c r="D330" s="8">
        <v>5.4800000000000001E-2</v>
      </c>
      <c r="E330" s="9">
        <f>I329*Table421114[[#This Row],[Oprocentowanie]]/12</f>
        <v>0</v>
      </c>
      <c r="F330" s="9">
        <f>Table421114[[#This Row],[Cała rata]]-Table421114[[#This Row],[Odsetki normalne]]</f>
        <v>0</v>
      </c>
      <c r="G330" s="20">
        <f t="shared" si="14"/>
        <v>0</v>
      </c>
      <c r="H330" s="9"/>
      <c r="I330" s="9">
        <f>IF(I329-F330&gt;0.001,I329-F330-Table421114[[#This Row],[Ile nadpłacamy przy tej racie?]],0)</f>
        <v>0</v>
      </c>
      <c r="K330" s="9">
        <f>IF(Table421114[[#This Row],[Rok]]&lt;9,Table421114[[#This Row],[Odsetki normalne]]*50%,Table421114[[#This Row],[Odsetki normalne]])</f>
        <v>0</v>
      </c>
    </row>
    <row r="331" spans="2:11" x14ac:dyDescent="0.25">
      <c r="B331" s="6">
        <f t="shared" si="13"/>
        <v>27</v>
      </c>
      <c r="C331" s="7">
        <f t="shared" si="15"/>
        <v>315</v>
      </c>
      <c r="D331" s="8">
        <v>5.4800000000000001E-2</v>
      </c>
      <c r="E331" s="9">
        <f>I330*Table421114[[#This Row],[Oprocentowanie]]/12</f>
        <v>0</v>
      </c>
      <c r="F331" s="9">
        <f>Table421114[[#This Row],[Cała rata]]-Table421114[[#This Row],[Odsetki normalne]]</f>
        <v>0</v>
      </c>
      <c r="G331" s="20">
        <f t="shared" si="14"/>
        <v>0</v>
      </c>
      <c r="H331" s="9"/>
      <c r="I331" s="9">
        <f>IF(I330-F331&gt;0.001,I330-F331-Table421114[[#This Row],[Ile nadpłacamy przy tej racie?]],0)</f>
        <v>0</v>
      </c>
      <c r="K331" s="9">
        <f>IF(Table421114[[#This Row],[Rok]]&lt;9,Table421114[[#This Row],[Odsetki normalne]]*50%,Table421114[[#This Row],[Odsetki normalne]])</f>
        <v>0</v>
      </c>
    </row>
    <row r="332" spans="2:11" x14ac:dyDescent="0.25">
      <c r="B332" s="6">
        <f t="shared" si="13"/>
        <v>27</v>
      </c>
      <c r="C332" s="7">
        <f t="shared" si="15"/>
        <v>316</v>
      </c>
      <c r="D332" s="8">
        <v>5.4800000000000001E-2</v>
      </c>
      <c r="E332" s="9">
        <f>I331*Table421114[[#This Row],[Oprocentowanie]]/12</f>
        <v>0</v>
      </c>
      <c r="F332" s="9">
        <f>Table421114[[#This Row],[Cała rata]]-Table421114[[#This Row],[Odsetki normalne]]</f>
        <v>0</v>
      </c>
      <c r="G332" s="20">
        <f t="shared" si="14"/>
        <v>0</v>
      </c>
      <c r="H332" s="9"/>
      <c r="I332" s="9">
        <f>IF(I331-F332&gt;0.001,I331-F332-Table421114[[#This Row],[Ile nadpłacamy przy tej racie?]],0)</f>
        <v>0</v>
      </c>
      <c r="K332" s="9">
        <f>IF(Table421114[[#This Row],[Rok]]&lt;9,Table421114[[#This Row],[Odsetki normalne]]*50%,Table421114[[#This Row],[Odsetki normalne]])</f>
        <v>0</v>
      </c>
    </row>
    <row r="333" spans="2:11" x14ac:dyDescent="0.25">
      <c r="B333" s="6">
        <f t="shared" si="13"/>
        <v>27</v>
      </c>
      <c r="C333" s="7">
        <f t="shared" si="15"/>
        <v>317</v>
      </c>
      <c r="D333" s="8">
        <v>5.4800000000000001E-2</v>
      </c>
      <c r="E333" s="9">
        <f>I332*Table421114[[#This Row],[Oprocentowanie]]/12</f>
        <v>0</v>
      </c>
      <c r="F333" s="9">
        <f>Table421114[[#This Row],[Cała rata]]-Table421114[[#This Row],[Odsetki normalne]]</f>
        <v>0</v>
      </c>
      <c r="G333" s="20">
        <f t="shared" si="14"/>
        <v>0</v>
      </c>
      <c r="H333" s="9"/>
      <c r="I333" s="9">
        <f>IF(I332-F333&gt;0.001,I332-F333-Table421114[[#This Row],[Ile nadpłacamy przy tej racie?]],0)</f>
        <v>0</v>
      </c>
      <c r="K333" s="9">
        <f>IF(Table421114[[#This Row],[Rok]]&lt;9,Table421114[[#This Row],[Odsetki normalne]]*50%,Table421114[[#This Row],[Odsetki normalne]])</f>
        <v>0</v>
      </c>
    </row>
    <row r="334" spans="2:11" x14ac:dyDescent="0.25">
      <c r="B334" s="6">
        <f t="shared" si="13"/>
        <v>27</v>
      </c>
      <c r="C334" s="7">
        <f t="shared" si="15"/>
        <v>318</v>
      </c>
      <c r="D334" s="8">
        <v>5.4800000000000001E-2</v>
      </c>
      <c r="E334" s="9">
        <f>I333*Table421114[[#This Row],[Oprocentowanie]]/12</f>
        <v>0</v>
      </c>
      <c r="F334" s="9">
        <f>Table421114[[#This Row],[Cała rata]]-Table421114[[#This Row],[Odsetki normalne]]</f>
        <v>0</v>
      </c>
      <c r="G334" s="20">
        <f t="shared" si="14"/>
        <v>0</v>
      </c>
      <c r="H334" s="9"/>
      <c r="I334" s="9">
        <f>IF(I333-F334&gt;0.001,I333-F334-Table421114[[#This Row],[Ile nadpłacamy przy tej racie?]],0)</f>
        <v>0</v>
      </c>
      <c r="K334" s="9">
        <f>IF(Table421114[[#This Row],[Rok]]&lt;9,Table421114[[#This Row],[Odsetki normalne]]*50%,Table421114[[#This Row],[Odsetki normalne]])</f>
        <v>0</v>
      </c>
    </row>
    <row r="335" spans="2:11" x14ac:dyDescent="0.25">
      <c r="B335" s="6">
        <f t="shared" si="13"/>
        <v>27</v>
      </c>
      <c r="C335" s="7">
        <f t="shared" si="15"/>
        <v>319</v>
      </c>
      <c r="D335" s="8">
        <v>5.4800000000000001E-2</v>
      </c>
      <c r="E335" s="9">
        <f>I334*Table421114[[#This Row],[Oprocentowanie]]/12</f>
        <v>0</v>
      </c>
      <c r="F335" s="9">
        <f>Table421114[[#This Row],[Cała rata]]-Table421114[[#This Row],[Odsetki normalne]]</f>
        <v>0</v>
      </c>
      <c r="G335" s="20">
        <f t="shared" si="14"/>
        <v>0</v>
      </c>
      <c r="H335" s="9"/>
      <c r="I335" s="9">
        <f>IF(I334-F335&gt;0.001,I334-F335-Table421114[[#This Row],[Ile nadpłacamy przy tej racie?]],0)</f>
        <v>0</v>
      </c>
      <c r="K335" s="9">
        <f>IF(Table421114[[#This Row],[Rok]]&lt;9,Table421114[[#This Row],[Odsetki normalne]]*50%,Table421114[[#This Row],[Odsetki normalne]])</f>
        <v>0</v>
      </c>
    </row>
    <row r="336" spans="2:11" x14ac:dyDescent="0.25">
      <c r="B336" s="6">
        <f t="shared" si="13"/>
        <v>27</v>
      </c>
      <c r="C336" s="7">
        <f t="shared" si="15"/>
        <v>320</v>
      </c>
      <c r="D336" s="8">
        <v>5.4800000000000001E-2</v>
      </c>
      <c r="E336" s="9">
        <f>I335*Table421114[[#This Row],[Oprocentowanie]]/12</f>
        <v>0</v>
      </c>
      <c r="F336" s="9">
        <f>Table421114[[#This Row],[Cała rata]]-Table421114[[#This Row],[Odsetki normalne]]</f>
        <v>0</v>
      </c>
      <c r="G336" s="20">
        <f t="shared" si="14"/>
        <v>0</v>
      </c>
      <c r="H336" s="9"/>
      <c r="I336" s="9">
        <f>IF(I335-F336&gt;0.001,I335-F336-Table421114[[#This Row],[Ile nadpłacamy przy tej racie?]],0)</f>
        <v>0</v>
      </c>
      <c r="K336" s="9">
        <f>IF(Table421114[[#This Row],[Rok]]&lt;9,Table421114[[#This Row],[Odsetki normalne]]*50%,Table421114[[#This Row],[Odsetki normalne]])</f>
        <v>0</v>
      </c>
    </row>
    <row r="337" spans="2:11" x14ac:dyDescent="0.25">
      <c r="B337" s="6">
        <f t="shared" si="13"/>
        <v>27</v>
      </c>
      <c r="C337" s="7">
        <f t="shared" si="15"/>
        <v>321</v>
      </c>
      <c r="D337" s="8">
        <v>5.4800000000000001E-2</v>
      </c>
      <c r="E337" s="9">
        <f>I336*Table421114[[#This Row],[Oprocentowanie]]/12</f>
        <v>0</v>
      </c>
      <c r="F337" s="9">
        <f>Table421114[[#This Row],[Cała rata]]-Table421114[[#This Row],[Odsetki normalne]]</f>
        <v>0</v>
      </c>
      <c r="G337" s="20">
        <f t="shared" si="14"/>
        <v>0</v>
      </c>
      <c r="H337" s="9"/>
      <c r="I337" s="9">
        <f>IF(I336-F337&gt;0.001,I336-F337-Table421114[[#This Row],[Ile nadpłacamy przy tej racie?]],0)</f>
        <v>0</v>
      </c>
      <c r="K337" s="9">
        <f>IF(Table421114[[#This Row],[Rok]]&lt;9,Table421114[[#This Row],[Odsetki normalne]]*50%,Table421114[[#This Row],[Odsetki normalne]])</f>
        <v>0</v>
      </c>
    </row>
    <row r="338" spans="2:11" x14ac:dyDescent="0.25">
      <c r="B338" s="6">
        <f t="shared" ref="B338:B401" si="16">ROUNDUP(C338/12,0)</f>
        <v>27</v>
      </c>
      <c r="C338" s="7">
        <f t="shared" si="15"/>
        <v>322</v>
      </c>
      <c r="D338" s="8">
        <v>5.4800000000000001E-2</v>
      </c>
      <c r="E338" s="9">
        <f>I337*Table421114[[#This Row],[Oprocentowanie]]/12</f>
        <v>0</v>
      </c>
      <c r="F338" s="9">
        <f>Table421114[[#This Row],[Cała rata]]-Table421114[[#This Row],[Odsetki normalne]]</f>
        <v>0</v>
      </c>
      <c r="G338" s="20">
        <f t="shared" ref="G338:G401" si="17">IF(I337&gt;0.001,-$C$8,0)</f>
        <v>0</v>
      </c>
      <c r="H338" s="9"/>
      <c r="I338" s="9">
        <f>IF(I337-F338&gt;0.001,I337-F338-Table421114[[#This Row],[Ile nadpłacamy przy tej racie?]],0)</f>
        <v>0</v>
      </c>
      <c r="K338" s="9">
        <f>IF(Table421114[[#This Row],[Rok]]&lt;9,Table421114[[#This Row],[Odsetki normalne]]*50%,Table421114[[#This Row],[Odsetki normalne]])</f>
        <v>0</v>
      </c>
    </row>
    <row r="339" spans="2:11" x14ac:dyDescent="0.25">
      <c r="B339" s="6">
        <f t="shared" si="16"/>
        <v>27</v>
      </c>
      <c r="C339" s="7">
        <f t="shared" ref="C339:C402" si="18">C338+1</f>
        <v>323</v>
      </c>
      <c r="D339" s="8">
        <v>5.4800000000000001E-2</v>
      </c>
      <c r="E339" s="9">
        <f>I338*Table421114[[#This Row],[Oprocentowanie]]/12</f>
        <v>0</v>
      </c>
      <c r="F339" s="9">
        <f>Table421114[[#This Row],[Cała rata]]-Table421114[[#This Row],[Odsetki normalne]]</f>
        <v>0</v>
      </c>
      <c r="G339" s="20">
        <f t="shared" si="17"/>
        <v>0</v>
      </c>
      <c r="H339" s="9"/>
      <c r="I339" s="9">
        <f>IF(I338-F339&gt;0.001,I338-F339-Table421114[[#This Row],[Ile nadpłacamy przy tej racie?]],0)</f>
        <v>0</v>
      </c>
      <c r="K339" s="9">
        <f>IF(Table421114[[#This Row],[Rok]]&lt;9,Table421114[[#This Row],[Odsetki normalne]]*50%,Table421114[[#This Row],[Odsetki normalne]])</f>
        <v>0</v>
      </c>
    </row>
    <row r="340" spans="2:11" x14ac:dyDescent="0.25">
      <c r="B340" s="6">
        <f t="shared" si="16"/>
        <v>27</v>
      </c>
      <c r="C340" s="7">
        <f t="shared" si="18"/>
        <v>324</v>
      </c>
      <c r="D340" s="8">
        <v>5.4800000000000001E-2</v>
      </c>
      <c r="E340" s="9">
        <f>I339*Table421114[[#This Row],[Oprocentowanie]]/12</f>
        <v>0</v>
      </c>
      <c r="F340" s="9">
        <f>Table421114[[#This Row],[Cała rata]]-Table421114[[#This Row],[Odsetki normalne]]</f>
        <v>0</v>
      </c>
      <c r="G340" s="20">
        <f t="shared" si="17"/>
        <v>0</v>
      </c>
      <c r="H340" s="9"/>
      <c r="I340" s="9">
        <f>IF(I339-F340&gt;0.001,I339-F340-Table421114[[#This Row],[Ile nadpłacamy przy tej racie?]],0)</f>
        <v>0</v>
      </c>
      <c r="K340" s="9">
        <f>IF(Table421114[[#This Row],[Rok]]&lt;9,Table421114[[#This Row],[Odsetki normalne]]*50%,Table421114[[#This Row],[Odsetki normalne]])</f>
        <v>0</v>
      </c>
    </row>
    <row r="341" spans="2:11" x14ac:dyDescent="0.25">
      <c r="B341" s="1">
        <f t="shared" si="16"/>
        <v>28</v>
      </c>
      <c r="C341" s="4">
        <f t="shared" si="18"/>
        <v>325</v>
      </c>
      <c r="D341" s="5">
        <v>5.4800000000000001E-2</v>
      </c>
      <c r="E341" s="2">
        <f>I340*Table421114[[#This Row],[Oprocentowanie]]/12</f>
        <v>0</v>
      </c>
      <c r="F341" s="2">
        <f>Table421114[[#This Row],[Cała rata]]-Table421114[[#This Row],[Odsetki normalne]]</f>
        <v>0</v>
      </c>
      <c r="G341" s="20">
        <f t="shared" si="17"/>
        <v>0</v>
      </c>
      <c r="H341" s="2"/>
      <c r="I341" s="11">
        <f>IF(I340-F341&gt;0.001,I340-F341-Table421114[[#This Row],[Ile nadpłacamy przy tej racie?]],0)</f>
        <v>0</v>
      </c>
      <c r="K341" s="2">
        <f>IF(Table421114[[#This Row],[Rok]]&lt;9,Table421114[[#This Row],[Odsetki normalne]]*50%,Table421114[[#This Row],[Odsetki normalne]])</f>
        <v>0</v>
      </c>
    </row>
    <row r="342" spans="2:11" x14ac:dyDescent="0.25">
      <c r="B342" s="1">
        <f t="shared" si="16"/>
        <v>28</v>
      </c>
      <c r="C342" s="4">
        <f t="shared" si="18"/>
        <v>326</v>
      </c>
      <c r="D342" s="5">
        <v>5.4800000000000001E-2</v>
      </c>
      <c r="E342" s="2">
        <f>I341*Table421114[[#This Row],[Oprocentowanie]]/12</f>
        <v>0</v>
      </c>
      <c r="F342" s="2">
        <f>Table421114[[#This Row],[Cała rata]]-Table421114[[#This Row],[Odsetki normalne]]</f>
        <v>0</v>
      </c>
      <c r="G342" s="20">
        <f t="shared" si="17"/>
        <v>0</v>
      </c>
      <c r="H342" s="2"/>
      <c r="I342" s="11">
        <f>IF(I341-F342&gt;0.001,I341-F342-Table421114[[#This Row],[Ile nadpłacamy przy tej racie?]],0)</f>
        <v>0</v>
      </c>
      <c r="K342" s="2">
        <f>IF(Table421114[[#This Row],[Rok]]&lt;9,Table421114[[#This Row],[Odsetki normalne]]*50%,Table421114[[#This Row],[Odsetki normalne]])</f>
        <v>0</v>
      </c>
    </row>
    <row r="343" spans="2:11" x14ac:dyDescent="0.25">
      <c r="B343" s="1">
        <f t="shared" si="16"/>
        <v>28</v>
      </c>
      <c r="C343" s="4">
        <f t="shared" si="18"/>
        <v>327</v>
      </c>
      <c r="D343" s="5">
        <v>5.4800000000000001E-2</v>
      </c>
      <c r="E343" s="2">
        <f>I342*Table421114[[#This Row],[Oprocentowanie]]/12</f>
        <v>0</v>
      </c>
      <c r="F343" s="2">
        <f>Table421114[[#This Row],[Cała rata]]-Table421114[[#This Row],[Odsetki normalne]]</f>
        <v>0</v>
      </c>
      <c r="G343" s="20">
        <f t="shared" si="17"/>
        <v>0</v>
      </c>
      <c r="H343" s="2"/>
      <c r="I343" s="11">
        <f>IF(I342-F343&gt;0.001,I342-F343-Table421114[[#This Row],[Ile nadpłacamy przy tej racie?]],0)</f>
        <v>0</v>
      </c>
      <c r="K343" s="2">
        <f>IF(Table421114[[#This Row],[Rok]]&lt;9,Table421114[[#This Row],[Odsetki normalne]]*50%,Table421114[[#This Row],[Odsetki normalne]])</f>
        <v>0</v>
      </c>
    </row>
    <row r="344" spans="2:11" x14ac:dyDescent="0.25">
      <c r="B344" s="1">
        <f t="shared" si="16"/>
        <v>28</v>
      </c>
      <c r="C344" s="4">
        <f t="shared" si="18"/>
        <v>328</v>
      </c>
      <c r="D344" s="5">
        <v>5.4800000000000001E-2</v>
      </c>
      <c r="E344" s="2">
        <f>I343*Table421114[[#This Row],[Oprocentowanie]]/12</f>
        <v>0</v>
      </c>
      <c r="F344" s="2">
        <f>Table421114[[#This Row],[Cała rata]]-Table421114[[#This Row],[Odsetki normalne]]</f>
        <v>0</v>
      </c>
      <c r="G344" s="20">
        <f t="shared" si="17"/>
        <v>0</v>
      </c>
      <c r="H344" s="2"/>
      <c r="I344" s="11">
        <f>IF(I343-F344&gt;0.001,I343-F344-Table421114[[#This Row],[Ile nadpłacamy przy tej racie?]],0)</f>
        <v>0</v>
      </c>
      <c r="K344" s="2">
        <f>IF(Table421114[[#This Row],[Rok]]&lt;9,Table421114[[#This Row],[Odsetki normalne]]*50%,Table421114[[#This Row],[Odsetki normalne]])</f>
        <v>0</v>
      </c>
    </row>
    <row r="345" spans="2:11" x14ac:dyDescent="0.25">
      <c r="B345" s="1">
        <f t="shared" si="16"/>
        <v>28</v>
      </c>
      <c r="C345" s="4">
        <f t="shared" si="18"/>
        <v>329</v>
      </c>
      <c r="D345" s="5">
        <v>5.4800000000000001E-2</v>
      </c>
      <c r="E345" s="2">
        <f>I344*Table421114[[#This Row],[Oprocentowanie]]/12</f>
        <v>0</v>
      </c>
      <c r="F345" s="2">
        <f>Table421114[[#This Row],[Cała rata]]-Table421114[[#This Row],[Odsetki normalne]]</f>
        <v>0</v>
      </c>
      <c r="G345" s="20">
        <f t="shared" si="17"/>
        <v>0</v>
      </c>
      <c r="H345" s="2"/>
      <c r="I345" s="11">
        <f>IF(I344-F345&gt;0.001,I344-F345-Table421114[[#This Row],[Ile nadpłacamy przy tej racie?]],0)</f>
        <v>0</v>
      </c>
      <c r="K345" s="2">
        <f>IF(Table421114[[#This Row],[Rok]]&lt;9,Table421114[[#This Row],[Odsetki normalne]]*50%,Table421114[[#This Row],[Odsetki normalne]])</f>
        <v>0</v>
      </c>
    </row>
    <row r="346" spans="2:11" x14ac:dyDescent="0.25">
      <c r="B346" s="1">
        <f t="shared" si="16"/>
        <v>28</v>
      </c>
      <c r="C346" s="4">
        <f t="shared" si="18"/>
        <v>330</v>
      </c>
      <c r="D346" s="5">
        <v>5.4800000000000001E-2</v>
      </c>
      <c r="E346" s="2">
        <f>I345*Table421114[[#This Row],[Oprocentowanie]]/12</f>
        <v>0</v>
      </c>
      <c r="F346" s="2">
        <f>Table421114[[#This Row],[Cała rata]]-Table421114[[#This Row],[Odsetki normalne]]</f>
        <v>0</v>
      </c>
      <c r="G346" s="20">
        <f t="shared" si="17"/>
        <v>0</v>
      </c>
      <c r="H346" s="2"/>
      <c r="I346" s="11">
        <f>IF(I345-F346&gt;0.001,I345-F346-Table421114[[#This Row],[Ile nadpłacamy przy tej racie?]],0)</f>
        <v>0</v>
      </c>
      <c r="K346" s="2">
        <f>IF(Table421114[[#This Row],[Rok]]&lt;9,Table421114[[#This Row],[Odsetki normalne]]*50%,Table421114[[#This Row],[Odsetki normalne]])</f>
        <v>0</v>
      </c>
    </row>
    <row r="347" spans="2:11" x14ac:dyDescent="0.25">
      <c r="B347" s="1">
        <f t="shared" si="16"/>
        <v>28</v>
      </c>
      <c r="C347" s="4">
        <f t="shared" si="18"/>
        <v>331</v>
      </c>
      <c r="D347" s="5">
        <v>5.4800000000000001E-2</v>
      </c>
      <c r="E347" s="2">
        <f>I346*Table421114[[#This Row],[Oprocentowanie]]/12</f>
        <v>0</v>
      </c>
      <c r="F347" s="2">
        <f>Table421114[[#This Row],[Cała rata]]-Table421114[[#This Row],[Odsetki normalne]]</f>
        <v>0</v>
      </c>
      <c r="G347" s="20">
        <f t="shared" si="17"/>
        <v>0</v>
      </c>
      <c r="H347" s="2"/>
      <c r="I347" s="11">
        <f>IF(I346-F347&gt;0.001,I346-F347-Table421114[[#This Row],[Ile nadpłacamy przy tej racie?]],0)</f>
        <v>0</v>
      </c>
      <c r="K347" s="2">
        <f>IF(Table421114[[#This Row],[Rok]]&lt;9,Table421114[[#This Row],[Odsetki normalne]]*50%,Table421114[[#This Row],[Odsetki normalne]])</f>
        <v>0</v>
      </c>
    </row>
    <row r="348" spans="2:11" x14ac:dyDescent="0.25">
      <c r="B348" s="1">
        <f t="shared" si="16"/>
        <v>28</v>
      </c>
      <c r="C348" s="4">
        <f t="shared" si="18"/>
        <v>332</v>
      </c>
      <c r="D348" s="5">
        <v>5.4800000000000001E-2</v>
      </c>
      <c r="E348" s="2">
        <f>I347*Table421114[[#This Row],[Oprocentowanie]]/12</f>
        <v>0</v>
      </c>
      <c r="F348" s="2">
        <f>Table421114[[#This Row],[Cała rata]]-Table421114[[#This Row],[Odsetki normalne]]</f>
        <v>0</v>
      </c>
      <c r="G348" s="20">
        <f t="shared" si="17"/>
        <v>0</v>
      </c>
      <c r="H348" s="2"/>
      <c r="I348" s="11">
        <f>IF(I347-F348&gt;0.001,I347-F348-Table421114[[#This Row],[Ile nadpłacamy przy tej racie?]],0)</f>
        <v>0</v>
      </c>
      <c r="K348" s="2">
        <f>IF(Table421114[[#This Row],[Rok]]&lt;9,Table421114[[#This Row],[Odsetki normalne]]*50%,Table421114[[#This Row],[Odsetki normalne]])</f>
        <v>0</v>
      </c>
    </row>
    <row r="349" spans="2:11" x14ac:dyDescent="0.25">
      <c r="B349" s="1">
        <f t="shared" si="16"/>
        <v>28</v>
      </c>
      <c r="C349" s="4">
        <f t="shared" si="18"/>
        <v>333</v>
      </c>
      <c r="D349" s="5">
        <v>5.4800000000000001E-2</v>
      </c>
      <c r="E349" s="2">
        <f>I348*Table421114[[#This Row],[Oprocentowanie]]/12</f>
        <v>0</v>
      </c>
      <c r="F349" s="2">
        <f>Table421114[[#This Row],[Cała rata]]-Table421114[[#This Row],[Odsetki normalne]]</f>
        <v>0</v>
      </c>
      <c r="G349" s="20">
        <f t="shared" si="17"/>
        <v>0</v>
      </c>
      <c r="H349" s="2"/>
      <c r="I349" s="11">
        <f>IF(I348-F349&gt;0.001,I348-F349-Table421114[[#This Row],[Ile nadpłacamy przy tej racie?]],0)</f>
        <v>0</v>
      </c>
      <c r="K349" s="2">
        <f>IF(Table421114[[#This Row],[Rok]]&lt;9,Table421114[[#This Row],[Odsetki normalne]]*50%,Table421114[[#This Row],[Odsetki normalne]])</f>
        <v>0</v>
      </c>
    </row>
    <row r="350" spans="2:11" x14ac:dyDescent="0.25">
      <c r="B350" s="1">
        <f t="shared" si="16"/>
        <v>28</v>
      </c>
      <c r="C350" s="4">
        <f t="shared" si="18"/>
        <v>334</v>
      </c>
      <c r="D350" s="5">
        <v>5.4800000000000001E-2</v>
      </c>
      <c r="E350" s="2">
        <f>I349*Table421114[[#This Row],[Oprocentowanie]]/12</f>
        <v>0</v>
      </c>
      <c r="F350" s="2">
        <f>Table421114[[#This Row],[Cała rata]]-Table421114[[#This Row],[Odsetki normalne]]</f>
        <v>0</v>
      </c>
      <c r="G350" s="20">
        <f t="shared" si="17"/>
        <v>0</v>
      </c>
      <c r="H350" s="2"/>
      <c r="I350" s="11">
        <f>IF(I349-F350&gt;0.001,I349-F350-Table421114[[#This Row],[Ile nadpłacamy przy tej racie?]],0)</f>
        <v>0</v>
      </c>
      <c r="K350" s="2">
        <f>IF(Table421114[[#This Row],[Rok]]&lt;9,Table421114[[#This Row],[Odsetki normalne]]*50%,Table421114[[#This Row],[Odsetki normalne]])</f>
        <v>0</v>
      </c>
    </row>
    <row r="351" spans="2:11" x14ac:dyDescent="0.25">
      <c r="B351" s="1">
        <f t="shared" si="16"/>
        <v>28</v>
      </c>
      <c r="C351" s="4">
        <f t="shared" si="18"/>
        <v>335</v>
      </c>
      <c r="D351" s="5">
        <v>5.4800000000000001E-2</v>
      </c>
      <c r="E351" s="2">
        <f>I350*Table421114[[#This Row],[Oprocentowanie]]/12</f>
        <v>0</v>
      </c>
      <c r="F351" s="2">
        <f>Table421114[[#This Row],[Cała rata]]-Table421114[[#This Row],[Odsetki normalne]]</f>
        <v>0</v>
      </c>
      <c r="G351" s="20">
        <f t="shared" si="17"/>
        <v>0</v>
      </c>
      <c r="H351" s="2"/>
      <c r="I351" s="11">
        <f>IF(I350-F351&gt;0.001,I350-F351-Table421114[[#This Row],[Ile nadpłacamy przy tej racie?]],0)</f>
        <v>0</v>
      </c>
      <c r="K351" s="2">
        <f>IF(Table421114[[#This Row],[Rok]]&lt;9,Table421114[[#This Row],[Odsetki normalne]]*50%,Table421114[[#This Row],[Odsetki normalne]])</f>
        <v>0</v>
      </c>
    </row>
    <row r="352" spans="2:11" x14ac:dyDescent="0.25">
      <c r="B352" s="1">
        <f t="shared" si="16"/>
        <v>28</v>
      </c>
      <c r="C352" s="4">
        <f t="shared" si="18"/>
        <v>336</v>
      </c>
      <c r="D352" s="5">
        <v>5.4800000000000001E-2</v>
      </c>
      <c r="E352" s="2">
        <f>I351*Table421114[[#This Row],[Oprocentowanie]]/12</f>
        <v>0</v>
      </c>
      <c r="F352" s="2">
        <f>Table421114[[#This Row],[Cała rata]]-Table421114[[#This Row],[Odsetki normalne]]</f>
        <v>0</v>
      </c>
      <c r="G352" s="20">
        <f t="shared" si="17"/>
        <v>0</v>
      </c>
      <c r="H352" s="2"/>
      <c r="I352" s="11">
        <f>IF(I351-F352&gt;0.001,I351-F352-Table421114[[#This Row],[Ile nadpłacamy przy tej racie?]],0)</f>
        <v>0</v>
      </c>
      <c r="K352" s="2">
        <f>IF(Table421114[[#This Row],[Rok]]&lt;9,Table421114[[#This Row],[Odsetki normalne]]*50%,Table421114[[#This Row],[Odsetki normalne]])</f>
        <v>0</v>
      </c>
    </row>
    <row r="353" spans="2:11" x14ac:dyDescent="0.25">
      <c r="B353" s="6">
        <f t="shared" si="16"/>
        <v>29</v>
      </c>
      <c r="C353" s="7">
        <f t="shared" si="18"/>
        <v>337</v>
      </c>
      <c r="D353" s="8">
        <v>5.4800000000000001E-2</v>
      </c>
      <c r="E353" s="9">
        <f>I352*Table421114[[#This Row],[Oprocentowanie]]/12</f>
        <v>0</v>
      </c>
      <c r="F353" s="9">
        <f>Table421114[[#This Row],[Cała rata]]-Table421114[[#This Row],[Odsetki normalne]]</f>
        <v>0</v>
      </c>
      <c r="G353" s="20">
        <f t="shared" si="17"/>
        <v>0</v>
      </c>
      <c r="H353" s="9"/>
      <c r="I353" s="9">
        <f>IF(I352-F353&gt;0.001,I352-F353-Table421114[[#This Row],[Ile nadpłacamy przy tej racie?]],0)</f>
        <v>0</v>
      </c>
      <c r="K353" s="9">
        <f>IF(Table421114[[#This Row],[Rok]]&lt;9,Table421114[[#This Row],[Odsetki normalne]]*50%,Table421114[[#This Row],[Odsetki normalne]])</f>
        <v>0</v>
      </c>
    </row>
    <row r="354" spans="2:11" x14ac:dyDescent="0.25">
      <c r="B354" s="6">
        <f t="shared" si="16"/>
        <v>29</v>
      </c>
      <c r="C354" s="7">
        <f t="shared" si="18"/>
        <v>338</v>
      </c>
      <c r="D354" s="8">
        <v>5.4800000000000001E-2</v>
      </c>
      <c r="E354" s="9">
        <f>I353*Table421114[[#This Row],[Oprocentowanie]]/12</f>
        <v>0</v>
      </c>
      <c r="F354" s="9">
        <f>Table421114[[#This Row],[Cała rata]]-Table421114[[#This Row],[Odsetki normalne]]</f>
        <v>0</v>
      </c>
      <c r="G354" s="20">
        <f t="shared" si="17"/>
        <v>0</v>
      </c>
      <c r="H354" s="9"/>
      <c r="I354" s="9">
        <f>IF(I353-F354&gt;0.001,I353-F354-Table421114[[#This Row],[Ile nadpłacamy przy tej racie?]],0)</f>
        <v>0</v>
      </c>
      <c r="K354" s="9">
        <f>IF(Table421114[[#This Row],[Rok]]&lt;9,Table421114[[#This Row],[Odsetki normalne]]*50%,Table421114[[#This Row],[Odsetki normalne]])</f>
        <v>0</v>
      </c>
    </row>
    <row r="355" spans="2:11" x14ac:dyDescent="0.25">
      <c r="B355" s="6">
        <f t="shared" si="16"/>
        <v>29</v>
      </c>
      <c r="C355" s="7">
        <f t="shared" si="18"/>
        <v>339</v>
      </c>
      <c r="D355" s="8">
        <v>5.4800000000000001E-2</v>
      </c>
      <c r="E355" s="9">
        <f>I354*Table421114[[#This Row],[Oprocentowanie]]/12</f>
        <v>0</v>
      </c>
      <c r="F355" s="9">
        <f>Table421114[[#This Row],[Cała rata]]-Table421114[[#This Row],[Odsetki normalne]]</f>
        <v>0</v>
      </c>
      <c r="G355" s="20">
        <f t="shared" si="17"/>
        <v>0</v>
      </c>
      <c r="H355" s="9"/>
      <c r="I355" s="9">
        <f>IF(I354-F355&gt;0.001,I354-F355-Table421114[[#This Row],[Ile nadpłacamy przy tej racie?]],0)</f>
        <v>0</v>
      </c>
      <c r="K355" s="9">
        <f>IF(Table421114[[#This Row],[Rok]]&lt;9,Table421114[[#This Row],[Odsetki normalne]]*50%,Table421114[[#This Row],[Odsetki normalne]])</f>
        <v>0</v>
      </c>
    </row>
    <row r="356" spans="2:11" x14ac:dyDescent="0.25">
      <c r="B356" s="6">
        <f t="shared" si="16"/>
        <v>29</v>
      </c>
      <c r="C356" s="7">
        <f t="shared" si="18"/>
        <v>340</v>
      </c>
      <c r="D356" s="8">
        <v>5.4800000000000001E-2</v>
      </c>
      <c r="E356" s="9">
        <f>I355*Table421114[[#This Row],[Oprocentowanie]]/12</f>
        <v>0</v>
      </c>
      <c r="F356" s="9">
        <f>Table421114[[#This Row],[Cała rata]]-Table421114[[#This Row],[Odsetki normalne]]</f>
        <v>0</v>
      </c>
      <c r="G356" s="20">
        <f t="shared" si="17"/>
        <v>0</v>
      </c>
      <c r="H356" s="9"/>
      <c r="I356" s="9">
        <f>IF(I355-F356&gt;0.001,I355-F356-Table421114[[#This Row],[Ile nadpłacamy przy tej racie?]],0)</f>
        <v>0</v>
      </c>
      <c r="K356" s="9">
        <f>IF(Table421114[[#This Row],[Rok]]&lt;9,Table421114[[#This Row],[Odsetki normalne]]*50%,Table421114[[#This Row],[Odsetki normalne]])</f>
        <v>0</v>
      </c>
    </row>
    <row r="357" spans="2:11" x14ac:dyDescent="0.25">
      <c r="B357" s="6">
        <f t="shared" si="16"/>
        <v>29</v>
      </c>
      <c r="C357" s="7">
        <f t="shared" si="18"/>
        <v>341</v>
      </c>
      <c r="D357" s="8">
        <v>5.4800000000000001E-2</v>
      </c>
      <c r="E357" s="9">
        <f>I356*Table421114[[#This Row],[Oprocentowanie]]/12</f>
        <v>0</v>
      </c>
      <c r="F357" s="9">
        <f>Table421114[[#This Row],[Cała rata]]-Table421114[[#This Row],[Odsetki normalne]]</f>
        <v>0</v>
      </c>
      <c r="G357" s="20">
        <f t="shared" si="17"/>
        <v>0</v>
      </c>
      <c r="H357" s="9"/>
      <c r="I357" s="9">
        <f>IF(I356-F357&gt;0.001,I356-F357-Table421114[[#This Row],[Ile nadpłacamy przy tej racie?]],0)</f>
        <v>0</v>
      </c>
      <c r="K357" s="9">
        <f>IF(Table421114[[#This Row],[Rok]]&lt;9,Table421114[[#This Row],[Odsetki normalne]]*50%,Table421114[[#This Row],[Odsetki normalne]])</f>
        <v>0</v>
      </c>
    </row>
    <row r="358" spans="2:11" x14ac:dyDescent="0.25">
      <c r="B358" s="6">
        <f t="shared" si="16"/>
        <v>29</v>
      </c>
      <c r="C358" s="7">
        <f t="shared" si="18"/>
        <v>342</v>
      </c>
      <c r="D358" s="8">
        <v>5.4800000000000001E-2</v>
      </c>
      <c r="E358" s="9">
        <f>I357*Table421114[[#This Row],[Oprocentowanie]]/12</f>
        <v>0</v>
      </c>
      <c r="F358" s="9">
        <f>Table421114[[#This Row],[Cała rata]]-Table421114[[#This Row],[Odsetki normalne]]</f>
        <v>0</v>
      </c>
      <c r="G358" s="20">
        <f t="shared" si="17"/>
        <v>0</v>
      </c>
      <c r="H358" s="9"/>
      <c r="I358" s="9">
        <f>IF(I357-F358&gt;0.001,I357-F358-Table421114[[#This Row],[Ile nadpłacamy przy tej racie?]],0)</f>
        <v>0</v>
      </c>
      <c r="K358" s="9">
        <f>IF(Table421114[[#This Row],[Rok]]&lt;9,Table421114[[#This Row],[Odsetki normalne]]*50%,Table421114[[#This Row],[Odsetki normalne]])</f>
        <v>0</v>
      </c>
    </row>
    <row r="359" spans="2:11" x14ac:dyDescent="0.25">
      <c r="B359" s="6">
        <f t="shared" si="16"/>
        <v>29</v>
      </c>
      <c r="C359" s="7">
        <f t="shared" si="18"/>
        <v>343</v>
      </c>
      <c r="D359" s="8">
        <v>5.4800000000000001E-2</v>
      </c>
      <c r="E359" s="9">
        <f>I358*Table421114[[#This Row],[Oprocentowanie]]/12</f>
        <v>0</v>
      </c>
      <c r="F359" s="9">
        <f>Table421114[[#This Row],[Cała rata]]-Table421114[[#This Row],[Odsetki normalne]]</f>
        <v>0</v>
      </c>
      <c r="G359" s="20">
        <f t="shared" si="17"/>
        <v>0</v>
      </c>
      <c r="H359" s="9"/>
      <c r="I359" s="9">
        <f>IF(I358-F359&gt;0.001,I358-F359-Table421114[[#This Row],[Ile nadpłacamy przy tej racie?]],0)</f>
        <v>0</v>
      </c>
      <c r="K359" s="9">
        <f>IF(Table421114[[#This Row],[Rok]]&lt;9,Table421114[[#This Row],[Odsetki normalne]]*50%,Table421114[[#This Row],[Odsetki normalne]])</f>
        <v>0</v>
      </c>
    </row>
    <row r="360" spans="2:11" x14ac:dyDescent="0.25">
      <c r="B360" s="6">
        <f t="shared" si="16"/>
        <v>29</v>
      </c>
      <c r="C360" s="7">
        <f t="shared" si="18"/>
        <v>344</v>
      </c>
      <c r="D360" s="8">
        <v>5.4800000000000001E-2</v>
      </c>
      <c r="E360" s="9">
        <f>I359*Table421114[[#This Row],[Oprocentowanie]]/12</f>
        <v>0</v>
      </c>
      <c r="F360" s="9">
        <f>Table421114[[#This Row],[Cała rata]]-Table421114[[#This Row],[Odsetki normalne]]</f>
        <v>0</v>
      </c>
      <c r="G360" s="20">
        <f t="shared" si="17"/>
        <v>0</v>
      </c>
      <c r="H360" s="9"/>
      <c r="I360" s="9">
        <f>IF(I359-F360&gt;0.001,I359-F360-Table421114[[#This Row],[Ile nadpłacamy przy tej racie?]],0)</f>
        <v>0</v>
      </c>
      <c r="K360" s="9">
        <f>IF(Table421114[[#This Row],[Rok]]&lt;9,Table421114[[#This Row],[Odsetki normalne]]*50%,Table421114[[#This Row],[Odsetki normalne]])</f>
        <v>0</v>
      </c>
    </row>
    <row r="361" spans="2:11" x14ac:dyDescent="0.25">
      <c r="B361" s="6">
        <f t="shared" si="16"/>
        <v>29</v>
      </c>
      <c r="C361" s="7">
        <f t="shared" si="18"/>
        <v>345</v>
      </c>
      <c r="D361" s="8">
        <v>5.4800000000000001E-2</v>
      </c>
      <c r="E361" s="9">
        <f>I360*Table421114[[#This Row],[Oprocentowanie]]/12</f>
        <v>0</v>
      </c>
      <c r="F361" s="9">
        <f>Table421114[[#This Row],[Cała rata]]-Table421114[[#This Row],[Odsetki normalne]]</f>
        <v>0</v>
      </c>
      <c r="G361" s="20">
        <f t="shared" si="17"/>
        <v>0</v>
      </c>
      <c r="H361" s="9"/>
      <c r="I361" s="9">
        <f>IF(I360-F361&gt;0.001,I360-F361-Table421114[[#This Row],[Ile nadpłacamy przy tej racie?]],0)</f>
        <v>0</v>
      </c>
      <c r="K361" s="9">
        <f>IF(Table421114[[#This Row],[Rok]]&lt;9,Table421114[[#This Row],[Odsetki normalne]]*50%,Table421114[[#This Row],[Odsetki normalne]])</f>
        <v>0</v>
      </c>
    </row>
    <row r="362" spans="2:11" x14ac:dyDescent="0.25">
      <c r="B362" s="6">
        <f t="shared" si="16"/>
        <v>29</v>
      </c>
      <c r="C362" s="7">
        <f t="shared" si="18"/>
        <v>346</v>
      </c>
      <c r="D362" s="8">
        <v>5.4800000000000001E-2</v>
      </c>
      <c r="E362" s="9">
        <f>I361*Table421114[[#This Row],[Oprocentowanie]]/12</f>
        <v>0</v>
      </c>
      <c r="F362" s="9">
        <f>Table421114[[#This Row],[Cała rata]]-Table421114[[#This Row],[Odsetki normalne]]</f>
        <v>0</v>
      </c>
      <c r="G362" s="20">
        <f t="shared" si="17"/>
        <v>0</v>
      </c>
      <c r="H362" s="9"/>
      <c r="I362" s="9">
        <f>IF(I361-F362&gt;0.001,I361-F362-Table421114[[#This Row],[Ile nadpłacamy przy tej racie?]],0)</f>
        <v>0</v>
      </c>
      <c r="K362" s="9">
        <f>IF(Table421114[[#This Row],[Rok]]&lt;9,Table421114[[#This Row],[Odsetki normalne]]*50%,Table421114[[#This Row],[Odsetki normalne]])</f>
        <v>0</v>
      </c>
    </row>
    <row r="363" spans="2:11" x14ac:dyDescent="0.25">
      <c r="B363" s="6">
        <f t="shared" si="16"/>
        <v>29</v>
      </c>
      <c r="C363" s="7">
        <f t="shared" si="18"/>
        <v>347</v>
      </c>
      <c r="D363" s="8">
        <v>5.4800000000000001E-2</v>
      </c>
      <c r="E363" s="9">
        <f>I362*Table421114[[#This Row],[Oprocentowanie]]/12</f>
        <v>0</v>
      </c>
      <c r="F363" s="9">
        <f>Table421114[[#This Row],[Cała rata]]-Table421114[[#This Row],[Odsetki normalne]]</f>
        <v>0</v>
      </c>
      <c r="G363" s="20">
        <f t="shared" si="17"/>
        <v>0</v>
      </c>
      <c r="H363" s="9"/>
      <c r="I363" s="9">
        <f>IF(I362-F363&gt;0.001,I362-F363-Table421114[[#This Row],[Ile nadpłacamy przy tej racie?]],0)</f>
        <v>0</v>
      </c>
      <c r="K363" s="9">
        <f>IF(Table421114[[#This Row],[Rok]]&lt;9,Table421114[[#This Row],[Odsetki normalne]]*50%,Table421114[[#This Row],[Odsetki normalne]])</f>
        <v>0</v>
      </c>
    </row>
    <row r="364" spans="2:11" x14ac:dyDescent="0.25">
      <c r="B364" s="6">
        <f t="shared" si="16"/>
        <v>29</v>
      </c>
      <c r="C364" s="7">
        <f t="shared" si="18"/>
        <v>348</v>
      </c>
      <c r="D364" s="8">
        <v>5.4800000000000001E-2</v>
      </c>
      <c r="E364" s="9">
        <f>I363*Table421114[[#This Row],[Oprocentowanie]]/12</f>
        <v>0</v>
      </c>
      <c r="F364" s="9">
        <f>Table421114[[#This Row],[Cała rata]]-Table421114[[#This Row],[Odsetki normalne]]</f>
        <v>0</v>
      </c>
      <c r="G364" s="20">
        <f t="shared" si="17"/>
        <v>0</v>
      </c>
      <c r="H364" s="9"/>
      <c r="I364" s="9">
        <f>IF(I363-F364&gt;0.001,I363-F364-Table421114[[#This Row],[Ile nadpłacamy przy tej racie?]],0)</f>
        <v>0</v>
      </c>
      <c r="K364" s="9">
        <f>IF(Table421114[[#This Row],[Rok]]&lt;9,Table421114[[#This Row],[Odsetki normalne]]*50%,Table421114[[#This Row],[Odsetki normalne]])</f>
        <v>0</v>
      </c>
    </row>
    <row r="365" spans="2:11" x14ac:dyDescent="0.25">
      <c r="B365" s="1">
        <f t="shared" si="16"/>
        <v>30</v>
      </c>
      <c r="C365" s="4">
        <f t="shared" si="18"/>
        <v>349</v>
      </c>
      <c r="D365" s="5">
        <v>5.4800000000000001E-2</v>
      </c>
      <c r="E365" s="2">
        <f>I364*Table421114[[#This Row],[Oprocentowanie]]/12</f>
        <v>0</v>
      </c>
      <c r="F365" s="2">
        <f>Table421114[[#This Row],[Cała rata]]-Table421114[[#This Row],[Odsetki normalne]]</f>
        <v>0</v>
      </c>
      <c r="G365" s="20">
        <f t="shared" si="17"/>
        <v>0</v>
      </c>
      <c r="H365" s="2"/>
      <c r="I365" s="11">
        <f>IF(I364-F365&gt;0.001,I364-F365-Table421114[[#This Row],[Ile nadpłacamy przy tej racie?]],0)</f>
        <v>0</v>
      </c>
      <c r="K365" s="2">
        <f>IF(Table421114[[#This Row],[Rok]]&lt;9,Table421114[[#This Row],[Odsetki normalne]]*50%,Table421114[[#This Row],[Odsetki normalne]])</f>
        <v>0</v>
      </c>
    </row>
    <row r="366" spans="2:11" x14ac:dyDescent="0.25">
      <c r="B366" s="1">
        <f t="shared" si="16"/>
        <v>30</v>
      </c>
      <c r="C366" s="4">
        <f t="shared" si="18"/>
        <v>350</v>
      </c>
      <c r="D366" s="5">
        <v>5.4800000000000001E-2</v>
      </c>
      <c r="E366" s="2">
        <f>I365*Table421114[[#This Row],[Oprocentowanie]]/12</f>
        <v>0</v>
      </c>
      <c r="F366" s="2">
        <f>Table421114[[#This Row],[Cała rata]]-Table421114[[#This Row],[Odsetki normalne]]</f>
        <v>0</v>
      </c>
      <c r="G366" s="20">
        <f t="shared" si="17"/>
        <v>0</v>
      </c>
      <c r="H366" s="2"/>
      <c r="I366" s="11">
        <f>IF(I365-F366&gt;0.001,I365-F366-Table421114[[#This Row],[Ile nadpłacamy przy tej racie?]],0)</f>
        <v>0</v>
      </c>
      <c r="K366" s="2">
        <f>IF(Table421114[[#This Row],[Rok]]&lt;9,Table421114[[#This Row],[Odsetki normalne]]*50%,Table421114[[#This Row],[Odsetki normalne]])</f>
        <v>0</v>
      </c>
    </row>
    <row r="367" spans="2:11" x14ac:dyDescent="0.25">
      <c r="B367" s="1">
        <f t="shared" si="16"/>
        <v>30</v>
      </c>
      <c r="C367" s="4">
        <f t="shared" si="18"/>
        <v>351</v>
      </c>
      <c r="D367" s="5">
        <v>5.4800000000000001E-2</v>
      </c>
      <c r="E367" s="2">
        <f>I366*Table421114[[#This Row],[Oprocentowanie]]/12</f>
        <v>0</v>
      </c>
      <c r="F367" s="2">
        <f>Table421114[[#This Row],[Cała rata]]-Table421114[[#This Row],[Odsetki normalne]]</f>
        <v>0</v>
      </c>
      <c r="G367" s="20">
        <f t="shared" si="17"/>
        <v>0</v>
      </c>
      <c r="H367" s="2"/>
      <c r="I367" s="11">
        <f>IF(I366-F367&gt;0.001,I366-F367-Table421114[[#This Row],[Ile nadpłacamy przy tej racie?]],0)</f>
        <v>0</v>
      </c>
      <c r="K367" s="2">
        <f>IF(Table421114[[#This Row],[Rok]]&lt;9,Table421114[[#This Row],[Odsetki normalne]]*50%,Table421114[[#This Row],[Odsetki normalne]])</f>
        <v>0</v>
      </c>
    </row>
    <row r="368" spans="2:11" x14ac:dyDescent="0.25">
      <c r="B368" s="1">
        <f t="shared" si="16"/>
        <v>30</v>
      </c>
      <c r="C368" s="4">
        <f t="shared" si="18"/>
        <v>352</v>
      </c>
      <c r="D368" s="5">
        <v>5.4800000000000001E-2</v>
      </c>
      <c r="E368" s="2">
        <f>I367*Table421114[[#This Row],[Oprocentowanie]]/12</f>
        <v>0</v>
      </c>
      <c r="F368" s="2">
        <f>Table421114[[#This Row],[Cała rata]]-Table421114[[#This Row],[Odsetki normalne]]</f>
        <v>0</v>
      </c>
      <c r="G368" s="20">
        <f t="shared" si="17"/>
        <v>0</v>
      </c>
      <c r="H368" s="2"/>
      <c r="I368" s="11">
        <f>IF(I367-F368&gt;0.001,I367-F368-Table421114[[#This Row],[Ile nadpłacamy przy tej racie?]],0)</f>
        <v>0</v>
      </c>
      <c r="K368" s="2">
        <f>IF(Table421114[[#This Row],[Rok]]&lt;9,Table421114[[#This Row],[Odsetki normalne]]*50%,Table421114[[#This Row],[Odsetki normalne]])</f>
        <v>0</v>
      </c>
    </row>
    <row r="369" spans="2:11" x14ac:dyDescent="0.25">
      <c r="B369" s="1">
        <f t="shared" si="16"/>
        <v>30</v>
      </c>
      <c r="C369" s="4">
        <f t="shared" si="18"/>
        <v>353</v>
      </c>
      <c r="D369" s="5">
        <v>5.4800000000000001E-2</v>
      </c>
      <c r="E369" s="2">
        <f>I368*Table421114[[#This Row],[Oprocentowanie]]/12</f>
        <v>0</v>
      </c>
      <c r="F369" s="2">
        <f>Table421114[[#This Row],[Cała rata]]-Table421114[[#This Row],[Odsetki normalne]]</f>
        <v>0</v>
      </c>
      <c r="G369" s="20">
        <f t="shared" si="17"/>
        <v>0</v>
      </c>
      <c r="H369" s="2"/>
      <c r="I369" s="11">
        <f>IF(I368-F369&gt;0.001,I368-F369-Table421114[[#This Row],[Ile nadpłacamy przy tej racie?]],0)</f>
        <v>0</v>
      </c>
      <c r="K369" s="2">
        <f>IF(Table421114[[#This Row],[Rok]]&lt;9,Table421114[[#This Row],[Odsetki normalne]]*50%,Table421114[[#This Row],[Odsetki normalne]])</f>
        <v>0</v>
      </c>
    </row>
    <row r="370" spans="2:11" x14ac:dyDescent="0.25">
      <c r="B370" s="1">
        <f t="shared" si="16"/>
        <v>30</v>
      </c>
      <c r="C370" s="4">
        <f t="shared" si="18"/>
        <v>354</v>
      </c>
      <c r="D370" s="5">
        <v>5.4800000000000001E-2</v>
      </c>
      <c r="E370" s="2">
        <f>I369*Table421114[[#This Row],[Oprocentowanie]]/12</f>
        <v>0</v>
      </c>
      <c r="F370" s="2">
        <f>Table421114[[#This Row],[Cała rata]]-Table421114[[#This Row],[Odsetki normalne]]</f>
        <v>0</v>
      </c>
      <c r="G370" s="20">
        <f t="shared" si="17"/>
        <v>0</v>
      </c>
      <c r="H370" s="2"/>
      <c r="I370" s="11">
        <f>IF(I369-F370&gt;0.001,I369-F370-Table421114[[#This Row],[Ile nadpłacamy przy tej racie?]],0)</f>
        <v>0</v>
      </c>
      <c r="K370" s="2">
        <f>IF(Table421114[[#This Row],[Rok]]&lt;9,Table421114[[#This Row],[Odsetki normalne]]*50%,Table421114[[#This Row],[Odsetki normalne]])</f>
        <v>0</v>
      </c>
    </row>
    <row r="371" spans="2:11" x14ac:dyDescent="0.25">
      <c r="B371" s="1">
        <f t="shared" si="16"/>
        <v>30</v>
      </c>
      <c r="C371" s="4">
        <f t="shared" si="18"/>
        <v>355</v>
      </c>
      <c r="D371" s="5">
        <v>5.4800000000000001E-2</v>
      </c>
      <c r="E371" s="2">
        <f>I370*Table421114[[#This Row],[Oprocentowanie]]/12</f>
        <v>0</v>
      </c>
      <c r="F371" s="2">
        <f>Table421114[[#This Row],[Cała rata]]-Table421114[[#This Row],[Odsetki normalne]]</f>
        <v>0</v>
      </c>
      <c r="G371" s="20">
        <f t="shared" si="17"/>
        <v>0</v>
      </c>
      <c r="H371" s="2"/>
      <c r="I371" s="11">
        <f>IF(I370-F371&gt;0.001,I370-F371-Table421114[[#This Row],[Ile nadpłacamy przy tej racie?]],0)</f>
        <v>0</v>
      </c>
      <c r="K371" s="2">
        <f>IF(Table421114[[#This Row],[Rok]]&lt;9,Table421114[[#This Row],[Odsetki normalne]]*50%,Table421114[[#This Row],[Odsetki normalne]])</f>
        <v>0</v>
      </c>
    </row>
    <row r="372" spans="2:11" x14ac:dyDescent="0.25">
      <c r="B372" s="1">
        <f t="shared" si="16"/>
        <v>30</v>
      </c>
      <c r="C372" s="4">
        <f t="shared" si="18"/>
        <v>356</v>
      </c>
      <c r="D372" s="5">
        <v>5.4800000000000001E-2</v>
      </c>
      <c r="E372" s="2">
        <f>I371*Table421114[[#This Row],[Oprocentowanie]]/12</f>
        <v>0</v>
      </c>
      <c r="F372" s="2">
        <f>Table421114[[#This Row],[Cała rata]]-Table421114[[#This Row],[Odsetki normalne]]</f>
        <v>0</v>
      </c>
      <c r="G372" s="20">
        <f t="shared" si="17"/>
        <v>0</v>
      </c>
      <c r="H372" s="2"/>
      <c r="I372" s="11">
        <f>IF(I371-F372&gt;0.001,I371-F372-Table421114[[#This Row],[Ile nadpłacamy przy tej racie?]],0)</f>
        <v>0</v>
      </c>
      <c r="K372" s="2">
        <f>IF(Table421114[[#This Row],[Rok]]&lt;9,Table421114[[#This Row],[Odsetki normalne]]*50%,Table421114[[#This Row],[Odsetki normalne]])</f>
        <v>0</v>
      </c>
    </row>
    <row r="373" spans="2:11" x14ac:dyDescent="0.25">
      <c r="B373" s="1">
        <f t="shared" si="16"/>
        <v>30</v>
      </c>
      <c r="C373" s="4">
        <f t="shared" si="18"/>
        <v>357</v>
      </c>
      <c r="D373" s="5">
        <v>5.4800000000000001E-2</v>
      </c>
      <c r="E373" s="2">
        <f>I372*Table421114[[#This Row],[Oprocentowanie]]/12</f>
        <v>0</v>
      </c>
      <c r="F373" s="2">
        <f>Table421114[[#This Row],[Cała rata]]-Table421114[[#This Row],[Odsetki normalne]]</f>
        <v>0</v>
      </c>
      <c r="G373" s="20">
        <f t="shared" si="17"/>
        <v>0</v>
      </c>
      <c r="H373" s="2"/>
      <c r="I373" s="11">
        <f>IF(I372-F373&gt;0.001,I372-F373-Table421114[[#This Row],[Ile nadpłacamy przy tej racie?]],0)</f>
        <v>0</v>
      </c>
      <c r="K373" s="2">
        <f>IF(Table421114[[#This Row],[Rok]]&lt;9,Table421114[[#This Row],[Odsetki normalne]]*50%,Table421114[[#This Row],[Odsetki normalne]])</f>
        <v>0</v>
      </c>
    </row>
    <row r="374" spans="2:11" x14ac:dyDescent="0.25">
      <c r="B374" s="1">
        <f t="shared" si="16"/>
        <v>30</v>
      </c>
      <c r="C374" s="4">
        <f t="shared" si="18"/>
        <v>358</v>
      </c>
      <c r="D374" s="5">
        <v>5.4800000000000001E-2</v>
      </c>
      <c r="E374" s="2">
        <f>I373*Table421114[[#This Row],[Oprocentowanie]]/12</f>
        <v>0</v>
      </c>
      <c r="F374" s="2">
        <f>Table421114[[#This Row],[Cała rata]]-Table421114[[#This Row],[Odsetki normalne]]</f>
        <v>0</v>
      </c>
      <c r="G374" s="20">
        <f t="shared" si="17"/>
        <v>0</v>
      </c>
      <c r="H374" s="2"/>
      <c r="I374" s="11">
        <f>IF(I373-F374&gt;0.001,I373-F374-Table421114[[#This Row],[Ile nadpłacamy przy tej racie?]],0)</f>
        <v>0</v>
      </c>
      <c r="K374" s="2">
        <f>IF(Table421114[[#This Row],[Rok]]&lt;9,Table421114[[#This Row],[Odsetki normalne]]*50%,Table421114[[#This Row],[Odsetki normalne]])</f>
        <v>0</v>
      </c>
    </row>
    <row r="375" spans="2:11" x14ac:dyDescent="0.25">
      <c r="B375" s="1">
        <f t="shared" si="16"/>
        <v>30</v>
      </c>
      <c r="C375" s="4">
        <f t="shared" si="18"/>
        <v>359</v>
      </c>
      <c r="D375" s="5">
        <v>5.4800000000000001E-2</v>
      </c>
      <c r="E375" s="2">
        <f>I374*Table421114[[#This Row],[Oprocentowanie]]/12</f>
        <v>0</v>
      </c>
      <c r="F375" s="2">
        <f>Table421114[[#This Row],[Cała rata]]-Table421114[[#This Row],[Odsetki normalne]]</f>
        <v>0</v>
      </c>
      <c r="G375" s="20">
        <f t="shared" si="17"/>
        <v>0</v>
      </c>
      <c r="H375" s="2"/>
      <c r="I375" s="11">
        <f>IF(I374-F375&gt;0.001,I374-F375-Table421114[[#This Row],[Ile nadpłacamy przy tej racie?]],0)</f>
        <v>0</v>
      </c>
      <c r="K375" s="2">
        <f>IF(Table421114[[#This Row],[Rok]]&lt;9,Table421114[[#This Row],[Odsetki normalne]]*50%,Table421114[[#This Row],[Odsetki normalne]])</f>
        <v>0</v>
      </c>
    </row>
    <row r="376" spans="2:11" x14ac:dyDescent="0.25">
      <c r="B376" s="1">
        <f t="shared" si="16"/>
        <v>30</v>
      </c>
      <c r="C376" s="4">
        <f t="shared" si="18"/>
        <v>360</v>
      </c>
      <c r="D376" s="5">
        <v>5.4800000000000001E-2</v>
      </c>
      <c r="E376" s="2">
        <f>I375*Table421114[[#This Row],[Oprocentowanie]]/12</f>
        <v>0</v>
      </c>
      <c r="F376" s="2">
        <f>Table421114[[#This Row],[Cała rata]]-Table421114[[#This Row],[Odsetki normalne]]</f>
        <v>0</v>
      </c>
      <c r="G376" s="20">
        <f t="shared" si="17"/>
        <v>0</v>
      </c>
      <c r="H376" s="2"/>
      <c r="I376" s="11">
        <f>IF(I375-F376&gt;0.001,I375-F376-Table421114[[#This Row],[Ile nadpłacamy przy tej racie?]],0)</f>
        <v>0</v>
      </c>
      <c r="K376" s="2">
        <f>IF(Table421114[[#This Row],[Rok]]&lt;9,Table421114[[#This Row],[Odsetki normalne]]*50%,Table421114[[#This Row],[Odsetki normalne]])</f>
        <v>0</v>
      </c>
    </row>
    <row r="377" spans="2:11" x14ac:dyDescent="0.25">
      <c r="B377" s="6">
        <f t="shared" si="16"/>
        <v>31</v>
      </c>
      <c r="C377" s="7">
        <f t="shared" si="18"/>
        <v>361</v>
      </c>
      <c r="D377" s="8">
        <v>5.4800000000000001E-2</v>
      </c>
      <c r="E377" s="9">
        <f>I376*Table421114[[#This Row],[Oprocentowanie]]/12</f>
        <v>0</v>
      </c>
      <c r="F377" s="9">
        <f>Table421114[[#This Row],[Cała rata]]-Table421114[[#This Row],[Odsetki normalne]]</f>
        <v>0</v>
      </c>
      <c r="G377" s="20">
        <f t="shared" si="17"/>
        <v>0</v>
      </c>
      <c r="H377" s="9"/>
      <c r="I377" s="9">
        <f>IF(I376-F377&gt;0.001,I376-F377-Table421114[[#This Row],[Ile nadpłacamy przy tej racie?]],0)</f>
        <v>0</v>
      </c>
      <c r="K377" s="9">
        <f>IF(Table421114[[#This Row],[Rok]]&lt;9,Table421114[[#This Row],[Odsetki normalne]]*50%,Table421114[[#This Row],[Odsetki normalne]])</f>
        <v>0</v>
      </c>
    </row>
    <row r="378" spans="2:11" x14ac:dyDescent="0.25">
      <c r="B378" s="6">
        <f t="shared" si="16"/>
        <v>31</v>
      </c>
      <c r="C378" s="7">
        <f t="shared" si="18"/>
        <v>362</v>
      </c>
      <c r="D378" s="8">
        <v>5.4800000000000001E-2</v>
      </c>
      <c r="E378" s="9">
        <f>I377*Table421114[[#This Row],[Oprocentowanie]]/12</f>
        <v>0</v>
      </c>
      <c r="F378" s="9">
        <f>Table421114[[#This Row],[Cała rata]]-Table421114[[#This Row],[Odsetki normalne]]</f>
        <v>0</v>
      </c>
      <c r="G378" s="20">
        <f t="shared" si="17"/>
        <v>0</v>
      </c>
      <c r="H378" s="9"/>
      <c r="I378" s="9">
        <f>IF(I377-F378&gt;0.001,I377-F378-Table421114[[#This Row],[Ile nadpłacamy przy tej racie?]],0)</f>
        <v>0</v>
      </c>
      <c r="K378" s="9">
        <f>IF(Table421114[[#This Row],[Rok]]&lt;9,Table421114[[#This Row],[Odsetki normalne]]*50%,Table421114[[#This Row],[Odsetki normalne]])</f>
        <v>0</v>
      </c>
    </row>
    <row r="379" spans="2:11" x14ac:dyDescent="0.25">
      <c r="B379" s="6">
        <f t="shared" si="16"/>
        <v>31</v>
      </c>
      <c r="C379" s="7">
        <f t="shared" si="18"/>
        <v>363</v>
      </c>
      <c r="D379" s="8">
        <v>5.4800000000000001E-2</v>
      </c>
      <c r="E379" s="9">
        <f>I378*Table421114[[#This Row],[Oprocentowanie]]/12</f>
        <v>0</v>
      </c>
      <c r="F379" s="9">
        <f>Table421114[[#This Row],[Cała rata]]-Table421114[[#This Row],[Odsetki normalne]]</f>
        <v>0</v>
      </c>
      <c r="G379" s="20">
        <f t="shared" si="17"/>
        <v>0</v>
      </c>
      <c r="H379" s="9"/>
      <c r="I379" s="9">
        <f>IF(I378-F379&gt;0.001,I378-F379-Table421114[[#This Row],[Ile nadpłacamy przy tej racie?]],0)</f>
        <v>0</v>
      </c>
      <c r="K379" s="9">
        <f>IF(Table421114[[#This Row],[Rok]]&lt;9,Table421114[[#This Row],[Odsetki normalne]]*50%,Table421114[[#This Row],[Odsetki normalne]])</f>
        <v>0</v>
      </c>
    </row>
    <row r="380" spans="2:11" x14ac:dyDescent="0.25">
      <c r="B380" s="6">
        <f t="shared" si="16"/>
        <v>31</v>
      </c>
      <c r="C380" s="7">
        <f t="shared" si="18"/>
        <v>364</v>
      </c>
      <c r="D380" s="8">
        <v>5.4800000000000001E-2</v>
      </c>
      <c r="E380" s="9">
        <f>I379*Table421114[[#This Row],[Oprocentowanie]]/12</f>
        <v>0</v>
      </c>
      <c r="F380" s="9">
        <f>Table421114[[#This Row],[Cała rata]]-Table421114[[#This Row],[Odsetki normalne]]</f>
        <v>0</v>
      </c>
      <c r="G380" s="20">
        <f t="shared" si="17"/>
        <v>0</v>
      </c>
      <c r="H380" s="9"/>
      <c r="I380" s="9">
        <f>IF(I379-F380&gt;0.001,I379-F380-Table421114[[#This Row],[Ile nadpłacamy przy tej racie?]],0)</f>
        <v>0</v>
      </c>
      <c r="K380" s="9">
        <f>IF(Table421114[[#This Row],[Rok]]&lt;9,Table421114[[#This Row],[Odsetki normalne]]*50%,Table421114[[#This Row],[Odsetki normalne]])</f>
        <v>0</v>
      </c>
    </row>
    <row r="381" spans="2:11" x14ac:dyDescent="0.25">
      <c r="B381" s="6">
        <f t="shared" si="16"/>
        <v>31</v>
      </c>
      <c r="C381" s="7">
        <f t="shared" si="18"/>
        <v>365</v>
      </c>
      <c r="D381" s="8">
        <v>5.4800000000000001E-2</v>
      </c>
      <c r="E381" s="9">
        <f>I380*Table421114[[#This Row],[Oprocentowanie]]/12</f>
        <v>0</v>
      </c>
      <c r="F381" s="9">
        <f>Table421114[[#This Row],[Cała rata]]-Table421114[[#This Row],[Odsetki normalne]]</f>
        <v>0</v>
      </c>
      <c r="G381" s="20">
        <f t="shared" si="17"/>
        <v>0</v>
      </c>
      <c r="H381" s="9"/>
      <c r="I381" s="9">
        <f>IF(I380-F381&gt;0.001,I380-F381-Table421114[[#This Row],[Ile nadpłacamy przy tej racie?]],0)</f>
        <v>0</v>
      </c>
      <c r="K381" s="9">
        <f>IF(Table421114[[#This Row],[Rok]]&lt;9,Table421114[[#This Row],[Odsetki normalne]]*50%,Table421114[[#This Row],[Odsetki normalne]])</f>
        <v>0</v>
      </c>
    </row>
    <row r="382" spans="2:11" x14ac:dyDescent="0.25">
      <c r="B382" s="6">
        <f t="shared" si="16"/>
        <v>31</v>
      </c>
      <c r="C382" s="7">
        <f t="shared" si="18"/>
        <v>366</v>
      </c>
      <c r="D382" s="8">
        <v>5.4800000000000001E-2</v>
      </c>
      <c r="E382" s="9">
        <f>I381*Table421114[[#This Row],[Oprocentowanie]]/12</f>
        <v>0</v>
      </c>
      <c r="F382" s="9">
        <f>Table421114[[#This Row],[Cała rata]]-Table421114[[#This Row],[Odsetki normalne]]</f>
        <v>0</v>
      </c>
      <c r="G382" s="20">
        <f t="shared" si="17"/>
        <v>0</v>
      </c>
      <c r="H382" s="9"/>
      <c r="I382" s="9">
        <f>IF(I381-F382&gt;0.001,I381-F382-Table421114[[#This Row],[Ile nadpłacamy przy tej racie?]],0)</f>
        <v>0</v>
      </c>
      <c r="K382" s="9">
        <f>IF(Table421114[[#This Row],[Rok]]&lt;9,Table421114[[#This Row],[Odsetki normalne]]*50%,Table421114[[#This Row],[Odsetki normalne]])</f>
        <v>0</v>
      </c>
    </row>
    <row r="383" spans="2:11" x14ac:dyDescent="0.25">
      <c r="B383" s="6">
        <f t="shared" si="16"/>
        <v>31</v>
      </c>
      <c r="C383" s="7">
        <f t="shared" si="18"/>
        <v>367</v>
      </c>
      <c r="D383" s="8">
        <v>5.4800000000000001E-2</v>
      </c>
      <c r="E383" s="9">
        <f>I382*Table421114[[#This Row],[Oprocentowanie]]/12</f>
        <v>0</v>
      </c>
      <c r="F383" s="9">
        <f>Table421114[[#This Row],[Cała rata]]-Table421114[[#This Row],[Odsetki normalne]]</f>
        <v>0</v>
      </c>
      <c r="G383" s="20">
        <f t="shared" si="17"/>
        <v>0</v>
      </c>
      <c r="H383" s="9"/>
      <c r="I383" s="9">
        <f>IF(I382-F383&gt;0.001,I382-F383-Table421114[[#This Row],[Ile nadpłacamy przy tej racie?]],0)</f>
        <v>0</v>
      </c>
      <c r="K383" s="9">
        <f>IF(Table421114[[#This Row],[Rok]]&lt;9,Table421114[[#This Row],[Odsetki normalne]]*50%,Table421114[[#This Row],[Odsetki normalne]])</f>
        <v>0</v>
      </c>
    </row>
    <row r="384" spans="2:11" x14ac:dyDescent="0.25">
      <c r="B384" s="6">
        <f t="shared" si="16"/>
        <v>31</v>
      </c>
      <c r="C384" s="7">
        <f t="shared" si="18"/>
        <v>368</v>
      </c>
      <c r="D384" s="8">
        <v>5.4800000000000001E-2</v>
      </c>
      <c r="E384" s="9">
        <f>I383*Table421114[[#This Row],[Oprocentowanie]]/12</f>
        <v>0</v>
      </c>
      <c r="F384" s="9">
        <f>Table421114[[#This Row],[Cała rata]]-Table421114[[#This Row],[Odsetki normalne]]</f>
        <v>0</v>
      </c>
      <c r="G384" s="20">
        <f t="shared" si="17"/>
        <v>0</v>
      </c>
      <c r="H384" s="9"/>
      <c r="I384" s="9">
        <f>IF(I383-F384&gt;0.001,I383-F384-Table421114[[#This Row],[Ile nadpłacamy przy tej racie?]],0)</f>
        <v>0</v>
      </c>
      <c r="K384" s="9">
        <f>IF(Table421114[[#This Row],[Rok]]&lt;9,Table421114[[#This Row],[Odsetki normalne]]*50%,Table421114[[#This Row],[Odsetki normalne]])</f>
        <v>0</v>
      </c>
    </row>
    <row r="385" spans="2:11" x14ac:dyDescent="0.25">
      <c r="B385" s="6">
        <f t="shared" si="16"/>
        <v>31</v>
      </c>
      <c r="C385" s="7">
        <f t="shared" si="18"/>
        <v>369</v>
      </c>
      <c r="D385" s="8">
        <v>5.4800000000000001E-2</v>
      </c>
      <c r="E385" s="9">
        <f>I384*Table421114[[#This Row],[Oprocentowanie]]/12</f>
        <v>0</v>
      </c>
      <c r="F385" s="9">
        <f>Table421114[[#This Row],[Cała rata]]-Table421114[[#This Row],[Odsetki normalne]]</f>
        <v>0</v>
      </c>
      <c r="G385" s="20">
        <f t="shared" si="17"/>
        <v>0</v>
      </c>
      <c r="H385" s="9"/>
      <c r="I385" s="9">
        <f>IF(I384-F385&gt;0.001,I384-F385-Table421114[[#This Row],[Ile nadpłacamy przy tej racie?]],0)</f>
        <v>0</v>
      </c>
      <c r="K385" s="9">
        <f>IF(Table421114[[#This Row],[Rok]]&lt;9,Table421114[[#This Row],[Odsetki normalne]]*50%,Table421114[[#This Row],[Odsetki normalne]])</f>
        <v>0</v>
      </c>
    </row>
    <row r="386" spans="2:11" x14ac:dyDescent="0.25">
      <c r="B386" s="6">
        <f t="shared" si="16"/>
        <v>31</v>
      </c>
      <c r="C386" s="7">
        <f t="shared" si="18"/>
        <v>370</v>
      </c>
      <c r="D386" s="8">
        <v>5.4800000000000001E-2</v>
      </c>
      <c r="E386" s="9">
        <f>I385*Table421114[[#This Row],[Oprocentowanie]]/12</f>
        <v>0</v>
      </c>
      <c r="F386" s="9">
        <f>Table421114[[#This Row],[Cała rata]]-Table421114[[#This Row],[Odsetki normalne]]</f>
        <v>0</v>
      </c>
      <c r="G386" s="20">
        <f t="shared" si="17"/>
        <v>0</v>
      </c>
      <c r="H386" s="9"/>
      <c r="I386" s="9">
        <f>IF(I385-F386&gt;0.001,I385-F386-Table421114[[#This Row],[Ile nadpłacamy przy tej racie?]],0)</f>
        <v>0</v>
      </c>
      <c r="K386" s="9">
        <f>IF(Table421114[[#This Row],[Rok]]&lt;9,Table421114[[#This Row],[Odsetki normalne]]*50%,Table421114[[#This Row],[Odsetki normalne]])</f>
        <v>0</v>
      </c>
    </row>
    <row r="387" spans="2:11" x14ac:dyDescent="0.25">
      <c r="B387" s="6">
        <f t="shared" si="16"/>
        <v>31</v>
      </c>
      <c r="C387" s="7">
        <f t="shared" si="18"/>
        <v>371</v>
      </c>
      <c r="D387" s="8">
        <v>5.4800000000000001E-2</v>
      </c>
      <c r="E387" s="9">
        <f>I386*Table421114[[#This Row],[Oprocentowanie]]/12</f>
        <v>0</v>
      </c>
      <c r="F387" s="9">
        <f>Table421114[[#This Row],[Cała rata]]-Table421114[[#This Row],[Odsetki normalne]]</f>
        <v>0</v>
      </c>
      <c r="G387" s="20">
        <f t="shared" si="17"/>
        <v>0</v>
      </c>
      <c r="H387" s="9"/>
      <c r="I387" s="9">
        <f>IF(I386-F387&gt;0.001,I386-F387-Table421114[[#This Row],[Ile nadpłacamy przy tej racie?]],0)</f>
        <v>0</v>
      </c>
      <c r="K387" s="9">
        <f>IF(Table421114[[#This Row],[Rok]]&lt;9,Table421114[[#This Row],[Odsetki normalne]]*50%,Table421114[[#This Row],[Odsetki normalne]])</f>
        <v>0</v>
      </c>
    </row>
    <row r="388" spans="2:11" x14ac:dyDescent="0.25">
      <c r="B388" s="6">
        <f t="shared" si="16"/>
        <v>31</v>
      </c>
      <c r="C388" s="7">
        <f t="shared" si="18"/>
        <v>372</v>
      </c>
      <c r="D388" s="8">
        <v>5.4800000000000001E-2</v>
      </c>
      <c r="E388" s="9">
        <f>I387*Table421114[[#This Row],[Oprocentowanie]]/12</f>
        <v>0</v>
      </c>
      <c r="F388" s="9">
        <f>Table421114[[#This Row],[Cała rata]]-Table421114[[#This Row],[Odsetki normalne]]</f>
        <v>0</v>
      </c>
      <c r="G388" s="20">
        <f t="shared" si="17"/>
        <v>0</v>
      </c>
      <c r="H388" s="9"/>
      <c r="I388" s="9">
        <f>IF(I387-F388&gt;0.001,I387-F388-Table421114[[#This Row],[Ile nadpłacamy przy tej racie?]],0)</f>
        <v>0</v>
      </c>
      <c r="K388" s="9">
        <f>IF(Table421114[[#This Row],[Rok]]&lt;9,Table421114[[#This Row],[Odsetki normalne]]*50%,Table421114[[#This Row],[Odsetki normalne]])</f>
        <v>0</v>
      </c>
    </row>
    <row r="389" spans="2:11" x14ac:dyDescent="0.25">
      <c r="B389" s="1">
        <f t="shared" si="16"/>
        <v>32</v>
      </c>
      <c r="C389" s="4">
        <f t="shared" si="18"/>
        <v>373</v>
      </c>
      <c r="D389" s="5">
        <v>5.4800000000000001E-2</v>
      </c>
      <c r="E389" s="2">
        <f>I388*Table421114[[#This Row],[Oprocentowanie]]/12</f>
        <v>0</v>
      </c>
      <c r="F389" s="2">
        <f>Table421114[[#This Row],[Cała rata]]-Table421114[[#This Row],[Odsetki normalne]]</f>
        <v>0</v>
      </c>
      <c r="G389" s="20">
        <f t="shared" si="17"/>
        <v>0</v>
      </c>
      <c r="H389" s="2"/>
      <c r="I389" s="11">
        <f>IF(I388-F389&gt;0.001,I388-F389-Table421114[[#This Row],[Ile nadpłacamy przy tej racie?]],0)</f>
        <v>0</v>
      </c>
      <c r="K389" s="2">
        <f>IF(Table421114[[#This Row],[Rok]]&lt;9,Table421114[[#This Row],[Odsetki normalne]]*50%,Table421114[[#This Row],[Odsetki normalne]])</f>
        <v>0</v>
      </c>
    </row>
    <row r="390" spans="2:11" x14ac:dyDescent="0.25">
      <c r="B390" s="1">
        <f t="shared" si="16"/>
        <v>32</v>
      </c>
      <c r="C390" s="4">
        <f t="shared" si="18"/>
        <v>374</v>
      </c>
      <c r="D390" s="5">
        <v>5.4800000000000001E-2</v>
      </c>
      <c r="E390" s="2">
        <f>I389*Table421114[[#This Row],[Oprocentowanie]]/12</f>
        <v>0</v>
      </c>
      <c r="F390" s="2">
        <f>Table421114[[#This Row],[Cała rata]]-Table421114[[#This Row],[Odsetki normalne]]</f>
        <v>0</v>
      </c>
      <c r="G390" s="20">
        <f t="shared" si="17"/>
        <v>0</v>
      </c>
      <c r="H390" s="2"/>
      <c r="I390" s="11">
        <f>IF(I389-F390&gt;0.001,I389-F390-Table421114[[#This Row],[Ile nadpłacamy przy tej racie?]],0)</f>
        <v>0</v>
      </c>
      <c r="K390" s="2">
        <f>IF(Table421114[[#This Row],[Rok]]&lt;9,Table421114[[#This Row],[Odsetki normalne]]*50%,Table421114[[#This Row],[Odsetki normalne]])</f>
        <v>0</v>
      </c>
    </row>
    <row r="391" spans="2:11" x14ac:dyDescent="0.25">
      <c r="B391" s="1">
        <f t="shared" si="16"/>
        <v>32</v>
      </c>
      <c r="C391" s="4">
        <f t="shared" si="18"/>
        <v>375</v>
      </c>
      <c r="D391" s="5">
        <v>5.4800000000000001E-2</v>
      </c>
      <c r="E391" s="2">
        <f>I390*Table421114[[#This Row],[Oprocentowanie]]/12</f>
        <v>0</v>
      </c>
      <c r="F391" s="2">
        <f>Table421114[[#This Row],[Cała rata]]-Table421114[[#This Row],[Odsetki normalne]]</f>
        <v>0</v>
      </c>
      <c r="G391" s="20">
        <f t="shared" si="17"/>
        <v>0</v>
      </c>
      <c r="H391" s="2"/>
      <c r="I391" s="11">
        <f>IF(I390-F391&gt;0.001,I390-F391-Table421114[[#This Row],[Ile nadpłacamy przy tej racie?]],0)</f>
        <v>0</v>
      </c>
      <c r="K391" s="2">
        <f>IF(Table421114[[#This Row],[Rok]]&lt;9,Table421114[[#This Row],[Odsetki normalne]]*50%,Table421114[[#This Row],[Odsetki normalne]])</f>
        <v>0</v>
      </c>
    </row>
    <row r="392" spans="2:11" x14ac:dyDescent="0.25">
      <c r="B392" s="1">
        <f t="shared" si="16"/>
        <v>32</v>
      </c>
      <c r="C392" s="4">
        <f t="shared" si="18"/>
        <v>376</v>
      </c>
      <c r="D392" s="5">
        <v>5.4800000000000001E-2</v>
      </c>
      <c r="E392" s="2">
        <f>I391*Table421114[[#This Row],[Oprocentowanie]]/12</f>
        <v>0</v>
      </c>
      <c r="F392" s="2">
        <f>Table421114[[#This Row],[Cała rata]]-Table421114[[#This Row],[Odsetki normalne]]</f>
        <v>0</v>
      </c>
      <c r="G392" s="20">
        <f t="shared" si="17"/>
        <v>0</v>
      </c>
      <c r="H392" s="2"/>
      <c r="I392" s="11">
        <f>IF(I391-F392&gt;0.001,I391-F392-Table421114[[#This Row],[Ile nadpłacamy przy tej racie?]],0)</f>
        <v>0</v>
      </c>
      <c r="K392" s="2">
        <f>IF(Table421114[[#This Row],[Rok]]&lt;9,Table421114[[#This Row],[Odsetki normalne]]*50%,Table421114[[#This Row],[Odsetki normalne]])</f>
        <v>0</v>
      </c>
    </row>
    <row r="393" spans="2:11" x14ac:dyDescent="0.25">
      <c r="B393" s="1">
        <f t="shared" si="16"/>
        <v>32</v>
      </c>
      <c r="C393" s="4">
        <f t="shared" si="18"/>
        <v>377</v>
      </c>
      <c r="D393" s="5">
        <v>5.4800000000000001E-2</v>
      </c>
      <c r="E393" s="2">
        <f>I392*Table421114[[#This Row],[Oprocentowanie]]/12</f>
        <v>0</v>
      </c>
      <c r="F393" s="2">
        <f>Table421114[[#This Row],[Cała rata]]-Table421114[[#This Row],[Odsetki normalne]]</f>
        <v>0</v>
      </c>
      <c r="G393" s="20">
        <f t="shared" si="17"/>
        <v>0</v>
      </c>
      <c r="H393" s="2"/>
      <c r="I393" s="11">
        <f>IF(I392-F393&gt;0.001,I392-F393-Table421114[[#This Row],[Ile nadpłacamy przy tej racie?]],0)</f>
        <v>0</v>
      </c>
      <c r="K393" s="2">
        <f>IF(Table421114[[#This Row],[Rok]]&lt;9,Table421114[[#This Row],[Odsetki normalne]]*50%,Table421114[[#This Row],[Odsetki normalne]])</f>
        <v>0</v>
      </c>
    </row>
    <row r="394" spans="2:11" x14ac:dyDescent="0.25">
      <c r="B394" s="1">
        <f t="shared" si="16"/>
        <v>32</v>
      </c>
      <c r="C394" s="4">
        <f t="shared" si="18"/>
        <v>378</v>
      </c>
      <c r="D394" s="5">
        <v>5.4800000000000001E-2</v>
      </c>
      <c r="E394" s="2">
        <f>I393*Table421114[[#This Row],[Oprocentowanie]]/12</f>
        <v>0</v>
      </c>
      <c r="F394" s="2">
        <f>Table421114[[#This Row],[Cała rata]]-Table421114[[#This Row],[Odsetki normalne]]</f>
        <v>0</v>
      </c>
      <c r="G394" s="20">
        <f t="shared" si="17"/>
        <v>0</v>
      </c>
      <c r="H394" s="2"/>
      <c r="I394" s="11">
        <f>IF(I393-F394&gt;0.001,I393-F394-Table421114[[#This Row],[Ile nadpłacamy przy tej racie?]],0)</f>
        <v>0</v>
      </c>
      <c r="K394" s="2">
        <f>IF(Table421114[[#This Row],[Rok]]&lt;9,Table421114[[#This Row],[Odsetki normalne]]*50%,Table421114[[#This Row],[Odsetki normalne]])</f>
        <v>0</v>
      </c>
    </row>
    <row r="395" spans="2:11" x14ac:dyDescent="0.25">
      <c r="B395" s="1">
        <f t="shared" si="16"/>
        <v>32</v>
      </c>
      <c r="C395" s="4">
        <f t="shared" si="18"/>
        <v>379</v>
      </c>
      <c r="D395" s="5">
        <v>5.4800000000000001E-2</v>
      </c>
      <c r="E395" s="2">
        <f>I394*Table421114[[#This Row],[Oprocentowanie]]/12</f>
        <v>0</v>
      </c>
      <c r="F395" s="2">
        <f>Table421114[[#This Row],[Cała rata]]-Table421114[[#This Row],[Odsetki normalne]]</f>
        <v>0</v>
      </c>
      <c r="G395" s="20">
        <f t="shared" si="17"/>
        <v>0</v>
      </c>
      <c r="H395" s="2"/>
      <c r="I395" s="11">
        <f>IF(I394-F395&gt;0.001,I394-F395-Table421114[[#This Row],[Ile nadpłacamy przy tej racie?]],0)</f>
        <v>0</v>
      </c>
      <c r="K395" s="2">
        <f>IF(Table421114[[#This Row],[Rok]]&lt;9,Table421114[[#This Row],[Odsetki normalne]]*50%,Table421114[[#This Row],[Odsetki normalne]])</f>
        <v>0</v>
      </c>
    </row>
    <row r="396" spans="2:11" x14ac:dyDescent="0.25">
      <c r="B396" s="1">
        <f t="shared" si="16"/>
        <v>32</v>
      </c>
      <c r="C396" s="4">
        <f t="shared" si="18"/>
        <v>380</v>
      </c>
      <c r="D396" s="5">
        <v>5.4800000000000001E-2</v>
      </c>
      <c r="E396" s="2">
        <f>I395*Table421114[[#This Row],[Oprocentowanie]]/12</f>
        <v>0</v>
      </c>
      <c r="F396" s="2">
        <f>Table421114[[#This Row],[Cała rata]]-Table421114[[#This Row],[Odsetki normalne]]</f>
        <v>0</v>
      </c>
      <c r="G396" s="20">
        <f t="shared" si="17"/>
        <v>0</v>
      </c>
      <c r="H396" s="2"/>
      <c r="I396" s="11">
        <f>IF(I395-F396&gt;0.001,I395-F396-Table421114[[#This Row],[Ile nadpłacamy przy tej racie?]],0)</f>
        <v>0</v>
      </c>
      <c r="K396" s="2">
        <f>IF(Table421114[[#This Row],[Rok]]&lt;9,Table421114[[#This Row],[Odsetki normalne]]*50%,Table421114[[#This Row],[Odsetki normalne]])</f>
        <v>0</v>
      </c>
    </row>
    <row r="397" spans="2:11" x14ac:dyDescent="0.25">
      <c r="B397" s="1">
        <f t="shared" si="16"/>
        <v>32</v>
      </c>
      <c r="C397" s="4">
        <f t="shared" si="18"/>
        <v>381</v>
      </c>
      <c r="D397" s="5">
        <v>5.4800000000000001E-2</v>
      </c>
      <c r="E397" s="2">
        <f>I396*Table421114[[#This Row],[Oprocentowanie]]/12</f>
        <v>0</v>
      </c>
      <c r="F397" s="2">
        <f>Table421114[[#This Row],[Cała rata]]-Table421114[[#This Row],[Odsetki normalne]]</f>
        <v>0</v>
      </c>
      <c r="G397" s="20">
        <f t="shared" si="17"/>
        <v>0</v>
      </c>
      <c r="H397" s="2"/>
      <c r="I397" s="11">
        <f>IF(I396-F397&gt;0.001,I396-F397-Table421114[[#This Row],[Ile nadpłacamy przy tej racie?]],0)</f>
        <v>0</v>
      </c>
      <c r="K397" s="2">
        <f>IF(Table421114[[#This Row],[Rok]]&lt;9,Table421114[[#This Row],[Odsetki normalne]]*50%,Table421114[[#This Row],[Odsetki normalne]])</f>
        <v>0</v>
      </c>
    </row>
    <row r="398" spans="2:11" x14ac:dyDescent="0.25">
      <c r="B398" s="1">
        <f t="shared" si="16"/>
        <v>32</v>
      </c>
      <c r="C398" s="4">
        <f t="shared" si="18"/>
        <v>382</v>
      </c>
      <c r="D398" s="5">
        <v>5.4800000000000001E-2</v>
      </c>
      <c r="E398" s="2">
        <f>I397*Table421114[[#This Row],[Oprocentowanie]]/12</f>
        <v>0</v>
      </c>
      <c r="F398" s="2">
        <f>Table421114[[#This Row],[Cała rata]]-Table421114[[#This Row],[Odsetki normalne]]</f>
        <v>0</v>
      </c>
      <c r="G398" s="20">
        <f t="shared" si="17"/>
        <v>0</v>
      </c>
      <c r="H398" s="2"/>
      <c r="I398" s="11">
        <f>IF(I397-F398&gt;0.001,I397-F398-Table421114[[#This Row],[Ile nadpłacamy przy tej racie?]],0)</f>
        <v>0</v>
      </c>
      <c r="K398" s="2">
        <f>IF(Table421114[[#This Row],[Rok]]&lt;9,Table421114[[#This Row],[Odsetki normalne]]*50%,Table421114[[#This Row],[Odsetki normalne]])</f>
        <v>0</v>
      </c>
    </row>
    <row r="399" spans="2:11" x14ac:dyDescent="0.25">
      <c r="B399" s="1">
        <f t="shared" si="16"/>
        <v>32</v>
      </c>
      <c r="C399" s="4">
        <f t="shared" si="18"/>
        <v>383</v>
      </c>
      <c r="D399" s="5">
        <v>5.4800000000000001E-2</v>
      </c>
      <c r="E399" s="2">
        <f>I398*Table421114[[#This Row],[Oprocentowanie]]/12</f>
        <v>0</v>
      </c>
      <c r="F399" s="2">
        <f>Table421114[[#This Row],[Cała rata]]-Table421114[[#This Row],[Odsetki normalne]]</f>
        <v>0</v>
      </c>
      <c r="G399" s="20">
        <f t="shared" si="17"/>
        <v>0</v>
      </c>
      <c r="H399" s="2"/>
      <c r="I399" s="11">
        <f>IF(I398-F399&gt;0.001,I398-F399-Table421114[[#This Row],[Ile nadpłacamy przy tej racie?]],0)</f>
        <v>0</v>
      </c>
      <c r="K399" s="2">
        <f>IF(Table421114[[#This Row],[Rok]]&lt;9,Table421114[[#This Row],[Odsetki normalne]]*50%,Table421114[[#This Row],[Odsetki normalne]])</f>
        <v>0</v>
      </c>
    </row>
    <row r="400" spans="2:11" x14ac:dyDescent="0.25">
      <c r="B400" s="1">
        <f t="shared" si="16"/>
        <v>32</v>
      </c>
      <c r="C400" s="4">
        <f t="shared" si="18"/>
        <v>384</v>
      </c>
      <c r="D400" s="5">
        <v>5.4800000000000001E-2</v>
      </c>
      <c r="E400" s="2">
        <f>I399*Table421114[[#This Row],[Oprocentowanie]]/12</f>
        <v>0</v>
      </c>
      <c r="F400" s="2">
        <f>Table421114[[#This Row],[Cała rata]]-Table421114[[#This Row],[Odsetki normalne]]</f>
        <v>0</v>
      </c>
      <c r="G400" s="20">
        <f t="shared" si="17"/>
        <v>0</v>
      </c>
      <c r="H400" s="2"/>
      <c r="I400" s="11">
        <f>IF(I399-F400&gt;0.001,I399-F400-Table421114[[#This Row],[Ile nadpłacamy przy tej racie?]],0)</f>
        <v>0</v>
      </c>
      <c r="K400" s="2">
        <f>IF(Table421114[[#This Row],[Rok]]&lt;9,Table421114[[#This Row],[Odsetki normalne]]*50%,Table421114[[#This Row],[Odsetki normalne]])</f>
        <v>0</v>
      </c>
    </row>
    <row r="401" spans="2:11" x14ac:dyDescent="0.25">
      <c r="B401" s="6">
        <f t="shared" si="16"/>
        <v>33</v>
      </c>
      <c r="C401" s="7">
        <f t="shared" si="18"/>
        <v>385</v>
      </c>
      <c r="D401" s="8">
        <v>5.4800000000000001E-2</v>
      </c>
      <c r="E401" s="9">
        <f>I400*Table421114[[#This Row],[Oprocentowanie]]/12</f>
        <v>0</v>
      </c>
      <c r="F401" s="9">
        <f>Table421114[[#This Row],[Cała rata]]-Table421114[[#This Row],[Odsetki normalne]]</f>
        <v>0</v>
      </c>
      <c r="G401" s="20">
        <f t="shared" si="17"/>
        <v>0</v>
      </c>
      <c r="H401" s="9"/>
      <c r="I401" s="9">
        <f>IF(I400-F401&gt;0.001,I400-F401-Table421114[[#This Row],[Ile nadpłacamy przy tej racie?]],0)</f>
        <v>0</v>
      </c>
      <c r="K401" s="9">
        <f>IF(Table421114[[#This Row],[Rok]]&lt;9,Table421114[[#This Row],[Odsetki normalne]]*50%,Table421114[[#This Row],[Odsetki normalne]])</f>
        <v>0</v>
      </c>
    </row>
    <row r="402" spans="2:11" x14ac:dyDescent="0.25">
      <c r="B402" s="6">
        <f t="shared" ref="B402:B465" si="19">ROUNDUP(C402/12,0)</f>
        <v>33</v>
      </c>
      <c r="C402" s="7">
        <f t="shared" si="18"/>
        <v>386</v>
      </c>
      <c r="D402" s="8">
        <v>5.4800000000000001E-2</v>
      </c>
      <c r="E402" s="9">
        <f>I401*Table421114[[#This Row],[Oprocentowanie]]/12</f>
        <v>0</v>
      </c>
      <c r="F402" s="9">
        <f>Table421114[[#This Row],[Cała rata]]-Table421114[[#This Row],[Odsetki normalne]]</f>
        <v>0</v>
      </c>
      <c r="G402" s="20">
        <f t="shared" ref="G402:G465" si="20">IF(I401&gt;0.001,-$C$8,0)</f>
        <v>0</v>
      </c>
      <c r="H402" s="9"/>
      <c r="I402" s="9">
        <f>IF(I401-F402&gt;0.001,I401-F402-Table421114[[#This Row],[Ile nadpłacamy przy tej racie?]],0)</f>
        <v>0</v>
      </c>
      <c r="K402" s="9">
        <f>IF(Table421114[[#This Row],[Rok]]&lt;9,Table421114[[#This Row],[Odsetki normalne]]*50%,Table421114[[#This Row],[Odsetki normalne]])</f>
        <v>0</v>
      </c>
    </row>
    <row r="403" spans="2:11" x14ac:dyDescent="0.25">
      <c r="B403" s="6">
        <f t="shared" si="19"/>
        <v>33</v>
      </c>
      <c r="C403" s="7">
        <f t="shared" ref="C403:C466" si="21">C402+1</f>
        <v>387</v>
      </c>
      <c r="D403" s="8">
        <v>5.4800000000000001E-2</v>
      </c>
      <c r="E403" s="9">
        <f>I402*Table421114[[#This Row],[Oprocentowanie]]/12</f>
        <v>0</v>
      </c>
      <c r="F403" s="9">
        <f>Table421114[[#This Row],[Cała rata]]-Table421114[[#This Row],[Odsetki normalne]]</f>
        <v>0</v>
      </c>
      <c r="G403" s="20">
        <f t="shared" si="20"/>
        <v>0</v>
      </c>
      <c r="H403" s="9"/>
      <c r="I403" s="9">
        <f>IF(I402-F403&gt;0.001,I402-F403-Table421114[[#This Row],[Ile nadpłacamy przy tej racie?]],0)</f>
        <v>0</v>
      </c>
      <c r="K403" s="9">
        <f>IF(Table421114[[#This Row],[Rok]]&lt;9,Table421114[[#This Row],[Odsetki normalne]]*50%,Table421114[[#This Row],[Odsetki normalne]])</f>
        <v>0</v>
      </c>
    </row>
    <row r="404" spans="2:11" x14ac:dyDescent="0.25">
      <c r="B404" s="6">
        <f t="shared" si="19"/>
        <v>33</v>
      </c>
      <c r="C404" s="7">
        <f t="shared" si="21"/>
        <v>388</v>
      </c>
      <c r="D404" s="8">
        <v>5.4800000000000001E-2</v>
      </c>
      <c r="E404" s="9">
        <f>I403*Table421114[[#This Row],[Oprocentowanie]]/12</f>
        <v>0</v>
      </c>
      <c r="F404" s="9">
        <f>Table421114[[#This Row],[Cała rata]]-Table421114[[#This Row],[Odsetki normalne]]</f>
        <v>0</v>
      </c>
      <c r="G404" s="20">
        <f t="shared" si="20"/>
        <v>0</v>
      </c>
      <c r="H404" s="9"/>
      <c r="I404" s="9">
        <f>IF(I403-F404&gt;0.001,I403-F404-Table421114[[#This Row],[Ile nadpłacamy przy tej racie?]],0)</f>
        <v>0</v>
      </c>
      <c r="K404" s="9">
        <f>IF(Table421114[[#This Row],[Rok]]&lt;9,Table421114[[#This Row],[Odsetki normalne]]*50%,Table421114[[#This Row],[Odsetki normalne]])</f>
        <v>0</v>
      </c>
    </row>
    <row r="405" spans="2:11" x14ac:dyDescent="0.25">
      <c r="B405" s="6">
        <f t="shared" si="19"/>
        <v>33</v>
      </c>
      <c r="C405" s="7">
        <f t="shared" si="21"/>
        <v>389</v>
      </c>
      <c r="D405" s="8">
        <v>5.4800000000000001E-2</v>
      </c>
      <c r="E405" s="9">
        <f>I404*Table421114[[#This Row],[Oprocentowanie]]/12</f>
        <v>0</v>
      </c>
      <c r="F405" s="9">
        <f>Table421114[[#This Row],[Cała rata]]-Table421114[[#This Row],[Odsetki normalne]]</f>
        <v>0</v>
      </c>
      <c r="G405" s="20">
        <f t="shared" si="20"/>
        <v>0</v>
      </c>
      <c r="H405" s="9"/>
      <c r="I405" s="9">
        <f>IF(I404-F405&gt;0.001,I404-F405-Table421114[[#This Row],[Ile nadpłacamy przy tej racie?]],0)</f>
        <v>0</v>
      </c>
      <c r="K405" s="9">
        <f>IF(Table421114[[#This Row],[Rok]]&lt;9,Table421114[[#This Row],[Odsetki normalne]]*50%,Table421114[[#This Row],[Odsetki normalne]])</f>
        <v>0</v>
      </c>
    </row>
    <row r="406" spans="2:11" x14ac:dyDescent="0.25">
      <c r="B406" s="6">
        <f t="shared" si="19"/>
        <v>33</v>
      </c>
      <c r="C406" s="7">
        <f t="shared" si="21"/>
        <v>390</v>
      </c>
      <c r="D406" s="8">
        <v>5.4800000000000001E-2</v>
      </c>
      <c r="E406" s="9">
        <f>I405*Table421114[[#This Row],[Oprocentowanie]]/12</f>
        <v>0</v>
      </c>
      <c r="F406" s="9">
        <f>Table421114[[#This Row],[Cała rata]]-Table421114[[#This Row],[Odsetki normalne]]</f>
        <v>0</v>
      </c>
      <c r="G406" s="20">
        <f t="shared" si="20"/>
        <v>0</v>
      </c>
      <c r="H406" s="9"/>
      <c r="I406" s="9">
        <f>IF(I405-F406&gt;0.001,I405-F406-Table421114[[#This Row],[Ile nadpłacamy przy tej racie?]],0)</f>
        <v>0</v>
      </c>
      <c r="K406" s="9">
        <f>IF(Table421114[[#This Row],[Rok]]&lt;9,Table421114[[#This Row],[Odsetki normalne]]*50%,Table421114[[#This Row],[Odsetki normalne]])</f>
        <v>0</v>
      </c>
    </row>
    <row r="407" spans="2:11" x14ac:dyDescent="0.25">
      <c r="B407" s="6">
        <f t="shared" si="19"/>
        <v>33</v>
      </c>
      <c r="C407" s="7">
        <f t="shared" si="21"/>
        <v>391</v>
      </c>
      <c r="D407" s="8">
        <v>5.4800000000000001E-2</v>
      </c>
      <c r="E407" s="9">
        <f>I406*Table421114[[#This Row],[Oprocentowanie]]/12</f>
        <v>0</v>
      </c>
      <c r="F407" s="9">
        <f>Table421114[[#This Row],[Cała rata]]-Table421114[[#This Row],[Odsetki normalne]]</f>
        <v>0</v>
      </c>
      <c r="G407" s="20">
        <f t="shared" si="20"/>
        <v>0</v>
      </c>
      <c r="H407" s="9"/>
      <c r="I407" s="9">
        <f>IF(I406-F407&gt;0.001,I406-F407-Table421114[[#This Row],[Ile nadpłacamy przy tej racie?]],0)</f>
        <v>0</v>
      </c>
      <c r="K407" s="9">
        <f>IF(Table421114[[#This Row],[Rok]]&lt;9,Table421114[[#This Row],[Odsetki normalne]]*50%,Table421114[[#This Row],[Odsetki normalne]])</f>
        <v>0</v>
      </c>
    </row>
    <row r="408" spans="2:11" x14ac:dyDescent="0.25">
      <c r="B408" s="6">
        <f t="shared" si="19"/>
        <v>33</v>
      </c>
      <c r="C408" s="7">
        <f t="shared" si="21"/>
        <v>392</v>
      </c>
      <c r="D408" s="8">
        <v>5.4800000000000001E-2</v>
      </c>
      <c r="E408" s="9">
        <f>I407*Table421114[[#This Row],[Oprocentowanie]]/12</f>
        <v>0</v>
      </c>
      <c r="F408" s="9">
        <f>Table421114[[#This Row],[Cała rata]]-Table421114[[#This Row],[Odsetki normalne]]</f>
        <v>0</v>
      </c>
      <c r="G408" s="20">
        <f t="shared" si="20"/>
        <v>0</v>
      </c>
      <c r="H408" s="9"/>
      <c r="I408" s="9">
        <f>IF(I407-F408&gt;0.001,I407-F408-Table421114[[#This Row],[Ile nadpłacamy przy tej racie?]],0)</f>
        <v>0</v>
      </c>
      <c r="K408" s="9">
        <f>IF(Table421114[[#This Row],[Rok]]&lt;9,Table421114[[#This Row],[Odsetki normalne]]*50%,Table421114[[#This Row],[Odsetki normalne]])</f>
        <v>0</v>
      </c>
    </row>
    <row r="409" spans="2:11" x14ac:dyDescent="0.25">
      <c r="B409" s="6">
        <f t="shared" si="19"/>
        <v>33</v>
      </c>
      <c r="C409" s="7">
        <f t="shared" si="21"/>
        <v>393</v>
      </c>
      <c r="D409" s="8">
        <v>5.4800000000000001E-2</v>
      </c>
      <c r="E409" s="9">
        <f>I408*Table421114[[#This Row],[Oprocentowanie]]/12</f>
        <v>0</v>
      </c>
      <c r="F409" s="9">
        <f>Table421114[[#This Row],[Cała rata]]-Table421114[[#This Row],[Odsetki normalne]]</f>
        <v>0</v>
      </c>
      <c r="G409" s="20">
        <f t="shared" si="20"/>
        <v>0</v>
      </c>
      <c r="H409" s="9"/>
      <c r="I409" s="9">
        <f>IF(I408-F409&gt;0.001,I408-F409-Table421114[[#This Row],[Ile nadpłacamy przy tej racie?]],0)</f>
        <v>0</v>
      </c>
      <c r="K409" s="9">
        <f>IF(Table421114[[#This Row],[Rok]]&lt;9,Table421114[[#This Row],[Odsetki normalne]]*50%,Table421114[[#This Row],[Odsetki normalne]])</f>
        <v>0</v>
      </c>
    </row>
    <row r="410" spans="2:11" x14ac:dyDescent="0.25">
      <c r="B410" s="6">
        <f t="shared" si="19"/>
        <v>33</v>
      </c>
      <c r="C410" s="7">
        <f t="shared" si="21"/>
        <v>394</v>
      </c>
      <c r="D410" s="8">
        <v>5.4800000000000001E-2</v>
      </c>
      <c r="E410" s="9">
        <f>I409*Table421114[[#This Row],[Oprocentowanie]]/12</f>
        <v>0</v>
      </c>
      <c r="F410" s="9">
        <f>Table421114[[#This Row],[Cała rata]]-Table421114[[#This Row],[Odsetki normalne]]</f>
        <v>0</v>
      </c>
      <c r="G410" s="20">
        <f t="shared" si="20"/>
        <v>0</v>
      </c>
      <c r="H410" s="9"/>
      <c r="I410" s="9">
        <f>IF(I409-F410&gt;0.001,I409-F410-Table421114[[#This Row],[Ile nadpłacamy przy tej racie?]],0)</f>
        <v>0</v>
      </c>
      <c r="K410" s="9">
        <f>IF(Table421114[[#This Row],[Rok]]&lt;9,Table421114[[#This Row],[Odsetki normalne]]*50%,Table421114[[#This Row],[Odsetki normalne]])</f>
        <v>0</v>
      </c>
    </row>
    <row r="411" spans="2:11" x14ac:dyDescent="0.25">
      <c r="B411" s="6">
        <f t="shared" si="19"/>
        <v>33</v>
      </c>
      <c r="C411" s="7">
        <f t="shared" si="21"/>
        <v>395</v>
      </c>
      <c r="D411" s="8">
        <v>5.4800000000000001E-2</v>
      </c>
      <c r="E411" s="9">
        <f>I410*Table421114[[#This Row],[Oprocentowanie]]/12</f>
        <v>0</v>
      </c>
      <c r="F411" s="9">
        <f>Table421114[[#This Row],[Cała rata]]-Table421114[[#This Row],[Odsetki normalne]]</f>
        <v>0</v>
      </c>
      <c r="G411" s="20">
        <f t="shared" si="20"/>
        <v>0</v>
      </c>
      <c r="H411" s="9"/>
      <c r="I411" s="9">
        <f>IF(I410-F411&gt;0.001,I410-F411-Table421114[[#This Row],[Ile nadpłacamy przy tej racie?]],0)</f>
        <v>0</v>
      </c>
      <c r="K411" s="9">
        <f>IF(Table421114[[#This Row],[Rok]]&lt;9,Table421114[[#This Row],[Odsetki normalne]]*50%,Table421114[[#This Row],[Odsetki normalne]])</f>
        <v>0</v>
      </c>
    </row>
    <row r="412" spans="2:11" x14ac:dyDescent="0.25">
      <c r="B412" s="6">
        <f t="shared" si="19"/>
        <v>33</v>
      </c>
      <c r="C412" s="7">
        <f t="shared" si="21"/>
        <v>396</v>
      </c>
      <c r="D412" s="8">
        <v>5.4800000000000001E-2</v>
      </c>
      <c r="E412" s="9">
        <f>I411*Table421114[[#This Row],[Oprocentowanie]]/12</f>
        <v>0</v>
      </c>
      <c r="F412" s="9">
        <f>Table421114[[#This Row],[Cała rata]]-Table421114[[#This Row],[Odsetki normalne]]</f>
        <v>0</v>
      </c>
      <c r="G412" s="20">
        <f t="shared" si="20"/>
        <v>0</v>
      </c>
      <c r="H412" s="9"/>
      <c r="I412" s="9">
        <f>IF(I411-F412&gt;0.001,I411-F412-Table421114[[#This Row],[Ile nadpłacamy przy tej racie?]],0)</f>
        <v>0</v>
      </c>
      <c r="K412" s="9">
        <f>IF(Table421114[[#This Row],[Rok]]&lt;9,Table421114[[#This Row],[Odsetki normalne]]*50%,Table421114[[#This Row],[Odsetki normalne]])</f>
        <v>0</v>
      </c>
    </row>
    <row r="413" spans="2:11" x14ac:dyDescent="0.25">
      <c r="B413" s="1">
        <f t="shared" si="19"/>
        <v>34</v>
      </c>
      <c r="C413" s="4">
        <f t="shared" si="21"/>
        <v>397</v>
      </c>
      <c r="D413" s="5">
        <v>5.4800000000000001E-2</v>
      </c>
      <c r="E413" s="2">
        <f>I412*Table421114[[#This Row],[Oprocentowanie]]/12</f>
        <v>0</v>
      </c>
      <c r="F413" s="2">
        <f>Table421114[[#This Row],[Cała rata]]-Table421114[[#This Row],[Odsetki normalne]]</f>
        <v>0</v>
      </c>
      <c r="G413" s="20">
        <f t="shared" si="20"/>
        <v>0</v>
      </c>
      <c r="H413" s="2"/>
      <c r="I413" s="11">
        <f>IF(I412-F413&gt;0.001,I412-F413-Table421114[[#This Row],[Ile nadpłacamy przy tej racie?]],0)</f>
        <v>0</v>
      </c>
      <c r="K413" s="2">
        <f>IF(Table421114[[#This Row],[Rok]]&lt;9,Table421114[[#This Row],[Odsetki normalne]]*50%,Table421114[[#This Row],[Odsetki normalne]])</f>
        <v>0</v>
      </c>
    </row>
    <row r="414" spans="2:11" x14ac:dyDescent="0.25">
      <c r="B414" s="1">
        <f t="shared" si="19"/>
        <v>34</v>
      </c>
      <c r="C414" s="4">
        <f t="shared" si="21"/>
        <v>398</v>
      </c>
      <c r="D414" s="5">
        <v>5.4800000000000001E-2</v>
      </c>
      <c r="E414" s="2">
        <f>I413*Table421114[[#This Row],[Oprocentowanie]]/12</f>
        <v>0</v>
      </c>
      <c r="F414" s="2">
        <f>Table421114[[#This Row],[Cała rata]]-Table421114[[#This Row],[Odsetki normalne]]</f>
        <v>0</v>
      </c>
      <c r="G414" s="20">
        <f t="shared" si="20"/>
        <v>0</v>
      </c>
      <c r="H414" s="2"/>
      <c r="I414" s="11">
        <f>IF(I413-F414&gt;0.001,I413-F414-Table421114[[#This Row],[Ile nadpłacamy przy tej racie?]],0)</f>
        <v>0</v>
      </c>
      <c r="K414" s="2">
        <f>IF(Table421114[[#This Row],[Rok]]&lt;9,Table421114[[#This Row],[Odsetki normalne]]*50%,Table421114[[#This Row],[Odsetki normalne]])</f>
        <v>0</v>
      </c>
    </row>
    <row r="415" spans="2:11" x14ac:dyDescent="0.25">
      <c r="B415" s="1">
        <f t="shared" si="19"/>
        <v>34</v>
      </c>
      <c r="C415" s="4">
        <f t="shared" si="21"/>
        <v>399</v>
      </c>
      <c r="D415" s="5">
        <v>5.4800000000000001E-2</v>
      </c>
      <c r="E415" s="2">
        <f>I414*Table421114[[#This Row],[Oprocentowanie]]/12</f>
        <v>0</v>
      </c>
      <c r="F415" s="2">
        <f>Table421114[[#This Row],[Cała rata]]-Table421114[[#This Row],[Odsetki normalne]]</f>
        <v>0</v>
      </c>
      <c r="G415" s="20">
        <f t="shared" si="20"/>
        <v>0</v>
      </c>
      <c r="H415" s="2"/>
      <c r="I415" s="11">
        <f>IF(I414-F415&gt;0.001,I414-F415-Table421114[[#This Row],[Ile nadpłacamy przy tej racie?]],0)</f>
        <v>0</v>
      </c>
      <c r="K415" s="2">
        <f>IF(Table421114[[#This Row],[Rok]]&lt;9,Table421114[[#This Row],[Odsetki normalne]]*50%,Table421114[[#This Row],[Odsetki normalne]])</f>
        <v>0</v>
      </c>
    </row>
    <row r="416" spans="2:11" x14ac:dyDescent="0.25">
      <c r="B416" s="1">
        <f t="shared" si="19"/>
        <v>34</v>
      </c>
      <c r="C416" s="4">
        <f t="shared" si="21"/>
        <v>400</v>
      </c>
      <c r="D416" s="5">
        <v>5.4800000000000001E-2</v>
      </c>
      <c r="E416" s="2">
        <f>I415*Table421114[[#This Row],[Oprocentowanie]]/12</f>
        <v>0</v>
      </c>
      <c r="F416" s="2">
        <f>Table421114[[#This Row],[Cała rata]]-Table421114[[#This Row],[Odsetki normalne]]</f>
        <v>0</v>
      </c>
      <c r="G416" s="20">
        <f t="shared" si="20"/>
        <v>0</v>
      </c>
      <c r="H416" s="2"/>
      <c r="I416" s="11">
        <f>IF(I415-F416&gt;0.001,I415-F416-Table421114[[#This Row],[Ile nadpłacamy przy tej racie?]],0)</f>
        <v>0</v>
      </c>
      <c r="K416" s="2">
        <f>IF(Table421114[[#This Row],[Rok]]&lt;9,Table421114[[#This Row],[Odsetki normalne]]*50%,Table421114[[#This Row],[Odsetki normalne]])</f>
        <v>0</v>
      </c>
    </row>
    <row r="417" spans="2:11" x14ac:dyDescent="0.25">
      <c r="B417" s="1">
        <f t="shared" si="19"/>
        <v>34</v>
      </c>
      <c r="C417" s="4">
        <f t="shared" si="21"/>
        <v>401</v>
      </c>
      <c r="D417" s="5">
        <v>5.4800000000000001E-2</v>
      </c>
      <c r="E417" s="2">
        <f>I416*Table421114[[#This Row],[Oprocentowanie]]/12</f>
        <v>0</v>
      </c>
      <c r="F417" s="2">
        <f>Table421114[[#This Row],[Cała rata]]-Table421114[[#This Row],[Odsetki normalne]]</f>
        <v>0</v>
      </c>
      <c r="G417" s="20">
        <f t="shared" si="20"/>
        <v>0</v>
      </c>
      <c r="H417" s="2"/>
      <c r="I417" s="11">
        <f>IF(I416-F417&gt;0.001,I416-F417-Table421114[[#This Row],[Ile nadpłacamy przy tej racie?]],0)</f>
        <v>0</v>
      </c>
      <c r="K417" s="2">
        <f>IF(Table421114[[#This Row],[Rok]]&lt;9,Table421114[[#This Row],[Odsetki normalne]]*50%,Table421114[[#This Row],[Odsetki normalne]])</f>
        <v>0</v>
      </c>
    </row>
    <row r="418" spans="2:11" x14ac:dyDescent="0.25">
      <c r="B418" s="1">
        <f t="shared" si="19"/>
        <v>34</v>
      </c>
      <c r="C418" s="4">
        <f t="shared" si="21"/>
        <v>402</v>
      </c>
      <c r="D418" s="5">
        <v>5.4800000000000001E-2</v>
      </c>
      <c r="E418" s="2">
        <f>I417*Table421114[[#This Row],[Oprocentowanie]]/12</f>
        <v>0</v>
      </c>
      <c r="F418" s="2">
        <f>Table421114[[#This Row],[Cała rata]]-Table421114[[#This Row],[Odsetki normalne]]</f>
        <v>0</v>
      </c>
      <c r="G418" s="20">
        <f t="shared" si="20"/>
        <v>0</v>
      </c>
      <c r="H418" s="2"/>
      <c r="I418" s="11">
        <f>IF(I417-F418&gt;0.001,I417-F418-Table421114[[#This Row],[Ile nadpłacamy przy tej racie?]],0)</f>
        <v>0</v>
      </c>
      <c r="K418" s="2">
        <f>IF(Table421114[[#This Row],[Rok]]&lt;9,Table421114[[#This Row],[Odsetki normalne]]*50%,Table421114[[#This Row],[Odsetki normalne]])</f>
        <v>0</v>
      </c>
    </row>
    <row r="419" spans="2:11" x14ac:dyDescent="0.25">
      <c r="B419" s="1">
        <f t="shared" si="19"/>
        <v>34</v>
      </c>
      <c r="C419" s="4">
        <f t="shared" si="21"/>
        <v>403</v>
      </c>
      <c r="D419" s="5">
        <v>5.4800000000000001E-2</v>
      </c>
      <c r="E419" s="2">
        <f>I418*Table421114[[#This Row],[Oprocentowanie]]/12</f>
        <v>0</v>
      </c>
      <c r="F419" s="2">
        <f>Table421114[[#This Row],[Cała rata]]-Table421114[[#This Row],[Odsetki normalne]]</f>
        <v>0</v>
      </c>
      <c r="G419" s="20">
        <f t="shared" si="20"/>
        <v>0</v>
      </c>
      <c r="H419" s="2"/>
      <c r="I419" s="11">
        <f>IF(I418-F419&gt;0.001,I418-F419-Table421114[[#This Row],[Ile nadpłacamy przy tej racie?]],0)</f>
        <v>0</v>
      </c>
      <c r="K419" s="2">
        <f>IF(Table421114[[#This Row],[Rok]]&lt;9,Table421114[[#This Row],[Odsetki normalne]]*50%,Table421114[[#This Row],[Odsetki normalne]])</f>
        <v>0</v>
      </c>
    </row>
    <row r="420" spans="2:11" x14ac:dyDescent="0.25">
      <c r="B420" s="1">
        <f t="shared" si="19"/>
        <v>34</v>
      </c>
      <c r="C420" s="4">
        <f t="shared" si="21"/>
        <v>404</v>
      </c>
      <c r="D420" s="5">
        <v>5.4800000000000001E-2</v>
      </c>
      <c r="E420" s="2">
        <f>I419*Table421114[[#This Row],[Oprocentowanie]]/12</f>
        <v>0</v>
      </c>
      <c r="F420" s="2">
        <f>Table421114[[#This Row],[Cała rata]]-Table421114[[#This Row],[Odsetki normalne]]</f>
        <v>0</v>
      </c>
      <c r="G420" s="20">
        <f t="shared" si="20"/>
        <v>0</v>
      </c>
      <c r="H420" s="2"/>
      <c r="I420" s="11">
        <f>IF(I419-F420&gt;0.001,I419-F420-Table421114[[#This Row],[Ile nadpłacamy przy tej racie?]],0)</f>
        <v>0</v>
      </c>
      <c r="K420" s="2">
        <f>IF(Table421114[[#This Row],[Rok]]&lt;9,Table421114[[#This Row],[Odsetki normalne]]*50%,Table421114[[#This Row],[Odsetki normalne]])</f>
        <v>0</v>
      </c>
    </row>
    <row r="421" spans="2:11" x14ac:dyDescent="0.25">
      <c r="B421" s="1">
        <f t="shared" si="19"/>
        <v>34</v>
      </c>
      <c r="C421" s="4">
        <f t="shared" si="21"/>
        <v>405</v>
      </c>
      <c r="D421" s="5">
        <v>5.4800000000000001E-2</v>
      </c>
      <c r="E421" s="2">
        <f>I420*Table421114[[#This Row],[Oprocentowanie]]/12</f>
        <v>0</v>
      </c>
      <c r="F421" s="2">
        <f>Table421114[[#This Row],[Cała rata]]-Table421114[[#This Row],[Odsetki normalne]]</f>
        <v>0</v>
      </c>
      <c r="G421" s="20">
        <f t="shared" si="20"/>
        <v>0</v>
      </c>
      <c r="H421" s="2"/>
      <c r="I421" s="11">
        <f>IF(I420-F421&gt;0.001,I420-F421-Table421114[[#This Row],[Ile nadpłacamy przy tej racie?]],0)</f>
        <v>0</v>
      </c>
      <c r="K421" s="2">
        <f>IF(Table421114[[#This Row],[Rok]]&lt;9,Table421114[[#This Row],[Odsetki normalne]]*50%,Table421114[[#This Row],[Odsetki normalne]])</f>
        <v>0</v>
      </c>
    </row>
    <row r="422" spans="2:11" x14ac:dyDescent="0.25">
      <c r="B422" s="1">
        <f t="shared" si="19"/>
        <v>34</v>
      </c>
      <c r="C422" s="4">
        <f t="shared" si="21"/>
        <v>406</v>
      </c>
      <c r="D422" s="5">
        <v>5.4800000000000001E-2</v>
      </c>
      <c r="E422" s="2">
        <f>I421*Table421114[[#This Row],[Oprocentowanie]]/12</f>
        <v>0</v>
      </c>
      <c r="F422" s="2">
        <f>Table421114[[#This Row],[Cała rata]]-Table421114[[#This Row],[Odsetki normalne]]</f>
        <v>0</v>
      </c>
      <c r="G422" s="20">
        <f t="shared" si="20"/>
        <v>0</v>
      </c>
      <c r="H422" s="2"/>
      <c r="I422" s="11">
        <f>IF(I421-F422&gt;0.001,I421-F422-Table421114[[#This Row],[Ile nadpłacamy przy tej racie?]],0)</f>
        <v>0</v>
      </c>
      <c r="K422" s="2">
        <f>IF(Table421114[[#This Row],[Rok]]&lt;9,Table421114[[#This Row],[Odsetki normalne]]*50%,Table421114[[#This Row],[Odsetki normalne]])</f>
        <v>0</v>
      </c>
    </row>
    <row r="423" spans="2:11" x14ac:dyDescent="0.25">
      <c r="B423" s="1">
        <f t="shared" si="19"/>
        <v>34</v>
      </c>
      <c r="C423" s="4">
        <f t="shared" si="21"/>
        <v>407</v>
      </c>
      <c r="D423" s="5">
        <v>5.4800000000000001E-2</v>
      </c>
      <c r="E423" s="2">
        <f>I422*Table421114[[#This Row],[Oprocentowanie]]/12</f>
        <v>0</v>
      </c>
      <c r="F423" s="2">
        <f>Table421114[[#This Row],[Cała rata]]-Table421114[[#This Row],[Odsetki normalne]]</f>
        <v>0</v>
      </c>
      <c r="G423" s="20">
        <f t="shared" si="20"/>
        <v>0</v>
      </c>
      <c r="H423" s="2"/>
      <c r="I423" s="11">
        <f>IF(I422-F423&gt;0.001,I422-F423-Table421114[[#This Row],[Ile nadpłacamy przy tej racie?]],0)</f>
        <v>0</v>
      </c>
      <c r="K423" s="2">
        <f>IF(Table421114[[#This Row],[Rok]]&lt;9,Table421114[[#This Row],[Odsetki normalne]]*50%,Table421114[[#This Row],[Odsetki normalne]])</f>
        <v>0</v>
      </c>
    </row>
    <row r="424" spans="2:11" x14ac:dyDescent="0.25">
      <c r="B424" s="1">
        <f t="shared" si="19"/>
        <v>34</v>
      </c>
      <c r="C424" s="4">
        <f t="shared" si="21"/>
        <v>408</v>
      </c>
      <c r="D424" s="5">
        <v>5.4800000000000001E-2</v>
      </c>
      <c r="E424" s="2">
        <f>I423*Table421114[[#This Row],[Oprocentowanie]]/12</f>
        <v>0</v>
      </c>
      <c r="F424" s="2">
        <f>Table421114[[#This Row],[Cała rata]]-Table421114[[#This Row],[Odsetki normalne]]</f>
        <v>0</v>
      </c>
      <c r="G424" s="20">
        <f t="shared" si="20"/>
        <v>0</v>
      </c>
      <c r="H424" s="2"/>
      <c r="I424" s="11">
        <f>IF(I423-F424&gt;0.001,I423-F424-Table421114[[#This Row],[Ile nadpłacamy przy tej racie?]],0)</f>
        <v>0</v>
      </c>
      <c r="K424" s="2">
        <f>IF(Table421114[[#This Row],[Rok]]&lt;9,Table421114[[#This Row],[Odsetki normalne]]*50%,Table421114[[#This Row],[Odsetki normalne]])</f>
        <v>0</v>
      </c>
    </row>
    <row r="425" spans="2:11" x14ac:dyDescent="0.25">
      <c r="B425" s="6">
        <f t="shared" si="19"/>
        <v>35</v>
      </c>
      <c r="C425" s="7">
        <f t="shared" si="21"/>
        <v>409</v>
      </c>
      <c r="D425" s="8">
        <v>5.4800000000000001E-2</v>
      </c>
      <c r="E425" s="9">
        <f>I424*Table421114[[#This Row],[Oprocentowanie]]/12</f>
        <v>0</v>
      </c>
      <c r="F425" s="9">
        <f>Table421114[[#This Row],[Cała rata]]-Table421114[[#This Row],[Odsetki normalne]]</f>
        <v>0</v>
      </c>
      <c r="G425" s="20">
        <f t="shared" si="20"/>
        <v>0</v>
      </c>
      <c r="H425" s="9"/>
      <c r="I425" s="9">
        <f>IF(I424-F425&gt;0.001,I424-F425-Table421114[[#This Row],[Ile nadpłacamy przy tej racie?]],0)</f>
        <v>0</v>
      </c>
      <c r="K425" s="9">
        <f>IF(Table421114[[#This Row],[Rok]]&lt;9,Table421114[[#This Row],[Odsetki normalne]]*50%,Table421114[[#This Row],[Odsetki normalne]])</f>
        <v>0</v>
      </c>
    </row>
    <row r="426" spans="2:11" x14ac:dyDescent="0.25">
      <c r="B426" s="6">
        <f t="shared" si="19"/>
        <v>35</v>
      </c>
      <c r="C426" s="7">
        <f t="shared" si="21"/>
        <v>410</v>
      </c>
      <c r="D426" s="8">
        <v>5.4800000000000001E-2</v>
      </c>
      <c r="E426" s="9">
        <f>I425*Table421114[[#This Row],[Oprocentowanie]]/12</f>
        <v>0</v>
      </c>
      <c r="F426" s="9">
        <f>Table421114[[#This Row],[Cała rata]]-Table421114[[#This Row],[Odsetki normalne]]</f>
        <v>0</v>
      </c>
      <c r="G426" s="20">
        <f t="shared" si="20"/>
        <v>0</v>
      </c>
      <c r="H426" s="9"/>
      <c r="I426" s="9">
        <f>IF(I425-F426&gt;0.001,I425-F426-Table421114[[#This Row],[Ile nadpłacamy przy tej racie?]],0)</f>
        <v>0</v>
      </c>
      <c r="K426" s="9">
        <f>IF(Table421114[[#This Row],[Rok]]&lt;9,Table421114[[#This Row],[Odsetki normalne]]*50%,Table421114[[#This Row],[Odsetki normalne]])</f>
        <v>0</v>
      </c>
    </row>
    <row r="427" spans="2:11" x14ac:dyDescent="0.25">
      <c r="B427" s="6">
        <f t="shared" si="19"/>
        <v>35</v>
      </c>
      <c r="C427" s="7">
        <f t="shared" si="21"/>
        <v>411</v>
      </c>
      <c r="D427" s="8">
        <v>5.4800000000000001E-2</v>
      </c>
      <c r="E427" s="9">
        <f>I426*Table421114[[#This Row],[Oprocentowanie]]/12</f>
        <v>0</v>
      </c>
      <c r="F427" s="9">
        <f>Table421114[[#This Row],[Cała rata]]-Table421114[[#This Row],[Odsetki normalne]]</f>
        <v>0</v>
      </c>
      <c r="G427" s="20">
        <f t="shared" si="20"/>
        <v>0</v>
      </c>
      <c r="H427" s="9"/>
      <c r="I427" s="9">
        <f>IF(I426-F427&gt;0.001,I426-F427-Table421114[[#This Row],[Ile nadpłacamy przy tej racie?]],0)</f>
        <v>0</v>
      </c>
      <c r="K427" s="9">
        <f>IF(Table421114[[#This Row],[Rok]]&lt;9,Table421114[[#This Row],[Odsetki normalne]]*50%,Table421114[[#This Row],[Odsetki normalne]])</f>
        <v>0</v>
      </c>
    </row>
    <row r="428" spans="2:11" x14ac:dyDescent="0.25">
      <c r="B428" s="6">
        <f t="shared" si="19"/>
        <v>35</v>
      </c>
      <c r="C428" s="7">
        <f t="shared" si="21"/>
        <v>412</v>
      </c>
      <c r="D428" s="8">
        <v>5.4800000000000001E-2</v>
      </c>
      <c r="E428" s="9">
        <f>I427*Table421114[[#This Row],[Oprocentowanie]]/12</f>
        <v>0</v>
      </c>
      <c r="F428" s="9">
        <f>Table421114[[#This Row],[Cała rata]]-Table421114[[#This Row],[Odsetki normalne]]</f>
        <v>0</v>
      </c>
      <c r="G428" s="20">
        <f t="shared" si="20"/>
        <v>0</v>
      </c>
      <c r="H428" s="9"/>
      <c r="I428" s="9">
        <f>IF(I427-F428&gt;0.001,I427-F428-Table421114[[#This Row],[Ile nadpłacamy przy tej racie?]],0)</f>
        <v>0</v>
      </c>
      <c r="K428" s="9">
        <f>IF(Table421114[[#This Row],[Rok]]&lt;9,Table421114[[#This Row],[Odsetki normalne]]*50%,Table421114[[#This Row],[Odsetki normalne]])</f>
        <v>0</v>
      </c>
    </row>
    <row r="429" spans="2:11" x14ac:dyDescent="0.25">
      <c r="B429" s="6">
        <f t="shared" si="19"/>
        <v>35</v>
      </c>
      <c r="C429" s="7">
        <f t="shared" si="21"/>
        <v>413</v>
      </c>
      <c r="D429" s="8">
        <v>5.4800000000000001E-2</v>
      </c>
      <c r="E429" s="9">
        <f>I428*Table421114[[#This Row],[Oprocentowanie]]/12</f>
        <v>0</v>
      </c>
      <c r="F429" s="9">
        <f>Table421114[[#This Row],[Cała rata]]-Table421114[[#This Row],[Odsetki normalne]]</f>
        <v>0</v>
      </c>
      <c r="G429" s="20">
        <f t="shared" si="20"/>
        <v>0</v>
      </c>
      <c r="H429" s="9"/>
      <c r="I429" s="9">
        <f>IF(I428-F429&gt;0.001,I428-F429-Table421114[[#This Row],[Ile nadpłacamy przy tej racie?]],0)</f>
        <v>0</v>
      </c>
      <c r="K429" s="9">
        <f>IF(Table421114[[#This Row],[Rok]]&lt;9,Table421114[[#This Row],[Odsetki normalne]]*50%,Table421114[[#This Row],[Odsetki normalne]])</f>
        <v>0</v>
      </c>
    </row>
    <row r="430" spans="2:11" x14ac:dyDescent="0.25">
      <c r="B430" s="6">
        <f t="shared" si="19"/>
        <v>35</v>
      </c>
      <c r="C430" s="7">
        <f t="shared" si="21"/>
        <v>414</v>
      </c>
      <c r="D430" s="8">
        <v>5.4800000000000001E-2</v>
      </c>
      <c r="E430" s="9">
        <f>I429*Table421114[[#This Row],[Oprocentowanie]]/12</f>
        <v>0</v>
      </c>
      <c r="F430" s="9">
        <f>Table421114[[#This Row],[Cała rata]]-Table421114[[#This Row],[Odsetki normalne]]</f>
        <v>0</v>
      </c>
      <c r="G430" s="20">
        <f t="shared" si="20"/>
        <v>0</v>
      </c>
      <c r="H430" s="9"/>
      <c r="I430" s="9">
        <f>IF(I429-F430&gt;0.001,I429-F430-Table421114[[#This Row],[Ile nadpłacamy przy tej racie?]],0)</f>
        <v>0</v>
      </c>
      <c r="K430" s="9">
        <f>IF(Table421114[[#This Row],[Rok]]&lt;9,Table421114[[#This Row],[Odsetki normalne]]*50%,Table421114[[#This Row],[Odsetki normalne]])</f>
        <v>0</v>
      </c>
    </row>
    <row r="431" spans="2:11" x14ac:dyDescent="0.25">
      <c r="B431" s="6">
        <f t="shared" si="19"/>
        <v>35</v>
      </c>
      <c r="C431" s="7">
        <f t="shared" si="21"/>
        <v>415</v>
      </c>
      <c r="D431" s="8">
        <v>5.4800000000000001E-2</v>
      </c>
      <c r="E431" s="9">
        <f>I430*Table421114[[#This Row],[Oprocentowanie]]/12</f>
        <v>0</v>
      </c>
      <c r="F431" s="9">
        <f>Table421114[[#This Row],[Cała rata]]-Table421114[[#This Row],[Odsetki normalne]]</f>
        <v>0</v>
      </c>
      <c r="G431" s="20">
        <f t="shared" si="20"/>
        <v>0</v>
      </c>
      <c r="H431" s="9"/>
      <c r="I431" s="9">
        <f>IF(I430-F431&gt;0.001,I430-F431-Table421114[[#This Row],[Ile nadpłacamy przy tej racie?]],0)</f>
        <v>0</v>
      </c>
      <c r="K431" s="9">
        <f>IF(Table421114[[#This Row],[Rok]]&lt;9,Table421114[[#This Row],[Odsetki normalne]]*50%,Table421114[[#This Row],[Odsetki normalne]])</f>
        <v>0</v>
      </c>
    </row>
    <row r="432" spans="2:11" x14ac:dyDescent="0.25">
      <c r="B432" s="6">
        <f t="shared" si="19"/>
        <v>35</v>
      </c>
      <c r="C432" s="7">
        <f t="shared" si="21"/>
        <v>416</v>
      </c>
      <c r="D432" s="8">
        <v>5.4800000000000001E-2</v>
      </c>
      <c r="E432" s="9">
        <f>I431*Table421114[[#This Row],[Oprocentowanie]]/12</f>
        <v>0</v>
      </c>
      <c r="F432" s="9">
        <f>Table421114[[#This Row],[Cała rata]]-Table421114[[#This Row],[Odsetki normalne]]</f>
        <v>0</v>
      </c>
      <c r="G432" s="20">
        <f t="shared" si="20"/>
        <v>0</v>
      </c>
      <c r="H432" s="9"/>
      <c r="I432" s="9">
        <f>IF(I431-F432&gt;0.001,I431-F432-Table421114[[#This Row],[Ile nadpłacamy przy tej racie?]],0)</f>
        <v>0</v>
      </c>
      <c r="K432" s="9">
        <f>IF(Table421114[[#This Row],[Rok]]&lt;9,Table421114[[#This Row],[Odsetki normalne]]*50%,Table421114[[#This Row],[Odsetki normalne]])</f>
        <v>0</v>
      </c>
    </row>
    <row r="433" spans="2:11" x14ac:dyDescent="0.25">
      <c r="B433" s="6">
        <f t="shared" si="19"/>
        <v>35</v>
      </c>
      <c r="C433" s="7">
        <f t="shared" si="21"/>
        <v>417</v>
      </c>
      <c r="D433" s="8">
        <v>5.4800000000000001E-2</v>
      </c>
      <c r="E433" s="9">
        <f>I432*Table421114[[#This Row],[Oprocentowanie]]/12</f>
        <v>0</v>
      </c>
      <c r="F433" s="9">
        <f>Table421114[[#This Row],[Cała rata]]-Table421114[[#This Row],[Odsetki normalne]]</f>
        <v>0</v>
      </c>
      <c r="G433" s="20">
        <f t="shared" si="20"/>
        <v>0</v>
      </c>
      <c r="H433" s="9"/>
      <c r="I433" s="9">
        <f>IF(I432-F433&gt;0.001,I432-F433-Table421114[[#This Row],[Ile nadpłacamy przy tej racie?]],0)</f>
        <v>0</v>
      </c>
      <c r="K433" s="9">
        <f>IF(Table421114[[#This Row],[Rok]]&lt;9,Table421114[[#This Row],[Odsetki normalne]]*50%,Table421114[[#This Row],[Odsetki normalne]])</f>
        <v>0</v>
      </c>
    </row>
    <row r="434" spans="2:11" x14ac:dyDescent="0.25">
      <c r="B434" s="6">
        <f t="shared" si="19"/>
        <v>35</v>
      </c>
      <c r="C434" s="7">
        <f t="shared" si="21"/>
        <v>418</v>
      </c>
      <c r="D434" s="8">
        <v>5.4800000000000001E-2</v>
      </c>
      <c r="E434" s="9">
        <f>I433*Table421114[[#This Row],[Oprocentowanie]]/12</f>
        <v>0</v>
      </c>
      <c r="F434" s="9">
        <f>Table421114[[#This Row],[Cała rata]]-Table421114[[#This Row],[Odsetki normalne]]</f>
        <v>0</v>
      </c>
      <c r="G434" s="20">
        <f t="shared" si="20"/>
        <v>0</v>
      </c>
      <c r="H434" s="9"/>
      <c r="I434" s="9">
        <f>IF(I433-F434&gt;0.001,I433-F434-Table421114[[#This Row],[Ile nadpłacamy przy tej racie?]],0)</f>
        <v>0</v>
      </c>
      <c r="K434" s="9">
        <f>IF(Table421114[[#This Row],[Rok]]&lt;9,Table421114[[#This Row],[Odsetki normalne]]*50%,Table421114[[#This Row],[Odsetki normalne]])</f>
        <v>0</v>
      </c>
    </row>
    <row r="435" spans="2:11" x14ac:dyDescent="0.25">
      <c r="B435" s="6">
        <f t="shared" si="19"/>
        <v>35</v>
      </c>
      <c r="C435" s="7">
        <f t="shared" si="21"/>
        <v>419</v>
      </c>
      <c r="D435" s="8">
        <v>5.4800000000000001E-2</v>
      </c>
      <c r="E435" s="9">
        <f>I434*Table421114[[#This Row],[Oprocentowanie]]/12</f>
        <v>0</v>
      </c>
      <c r="F435" s="9">
        <f>Table421114[[#This Row],[Cała rata]]-Table421114[[#This Row],[Odsetki normalne]]</f>
        <v>0</v>
      </c>
      <c r="G435" s="20">
        <f t="shared" si="20"/>
        <v>0</v>
      </c>
      <c r="H435" s="9"/>
      <c r="I435" s="9">
        <f>IF(I434-F435&gt;0.001,I434-F435-Table421114[[#This Row],[Ile nadpłacamy przy tej racie?]],0)</f>
        <v>0</v>
      </c>
      <c r="K435" s="9">
        <f>IF(Table421114[[#This Row],[Rok]]&lt;9,Table421114[[#This Row],[Odsetki normalne]]*50%,Table421114[[#This Row],[Odsetki normalne]])</f>
        <v>0</v>
      </c>
    </row>
    <row r="436" spans="2:11" x14ac:dyDescent="0.25">
      <c r="B436" s="6">
        <f t="shared" si="19"/>
        <v>35</v>
      </c>
      <c r="C436" s="7">
        <f t="shared" si="21"/>
        <v>420</v>
      </c>
      <c r="D436" s="8">
        <v>5.4800000000000001E-2</v>
      </c>
      <c r="E436" s="9">
        <f>I435*Table421114[[#This Row],[Oprocentowanie]]/12</f>
        <v>0</v>
      </c>
      <c r="F436" s="9">
        <f>Table421114[[#This Row],[Cała rata]]-Table421114[[#This Row],[Odsetki normalne]]</f>
        <v>0</v>
      </c>
      <c r="G436" s="20">
        <f t="shared" si="20"/>
        <v>0</v>
      </c>
      <c r="H436" s="9"/>
      <c r="I436" s="9">
        <f>IF(I435-F436&gt;0.001,I435-F436-Table421114[[#This Row],[Ile nadpłacamy przy tej racie?]],0)</f>
        <v>0</v>
      </c>
      <c r="K436" s="9">
        <f>IF(Table421114[[#This Row],[Rok]]&lt;9,Table421114[[#This Row],[Odsetki normalne]]*50%,Table421114[[#This Row],[Odsetki normalne]])</f>
        <v>0</v>
      </c>
    </row>
    <row r="437" spans="2:11" x14ac:dyDescent="0.25">
      <c r="B437" s="1">
        <f t="shared" si="19"/>
        <v>36</v>
      </c>
      <c r="C437" s="4">
        <f t="shared" si="21"/>
        <v>421</v>
      </c>
      <c r="D437" s="5">
        <v>5.4800000000000001E-2</v>
      </c>
      <c r="E437" s="2">
        <f>I436*Table421114[[#This Row],[Oprocentowanie]]/12</f>
        <v>0</v>
      </c>
      <c r="F437" s="2">
        <f>Table421114[[#This Row],[Cała rata]]-Table421114[[#This Row],[Odsetki normalne]]</f>
        <v>0</v>
      </c>
      <c r="G437" s="20">
        <f t="shared" si="20"/>
        <v>0</v>
      </c>
      <c r="H437" s="2"/>
      <c r="I437" s="11">
        <f>IF(I436-F437&gt;0.001,I436-F437-Table421114[[#This Row],[Ile nadpłacamy przy tej racie?]],0)</f>
        <v>0</v>
      </c>
      <c r="K437" s="2">
        <f>IF(Table421114[[#This Row],[Rok]]&lt;9,Table421114[[#This Row],[Odsetki normalne]]*50%,Table421114[[#This Row],[Odsetki normalne]])</f>
        <v>0</v>
      </c>
    </row>
    <row r="438" spans="2:11" x14ac:dyDescent="0.25">
      <c r="B438" s="1">
        <f t="shared" si="19"/>
        <v>36</v>
      </c>
      <c r="C438" s="4">
        <f t="shared" si="21"/>
        <v>422</v>
      </c>
      <c r="D438" s="5">
        <v>5.4800000000000001E-2</v>
      </c>
      <c r="E438" s="2">
        <f>I437*Table421114[[#This Row],[Oprocentowanie]]/12</f>
        <v>0</v>
      </c>
      <c r="F438" s="2">
        <f>Table421114[[#This Row],[Cała rata]]-Table421114[[#This Row],[Odsetki normalne]]</f>
        <v>0</v>
      </c>
      <c r="G438" s="20">
        <f t="shared" si="20"/>
        <v>0</v>
      </c>
      <c r="H438" s="2"/>
      <c r="I438" s="11">
        <f>IF(I437-F438&gt;0.001,I437-F438-Table421114[[#This Row],[Ile nadpłacamy przy tej racie?]],0)</f>
        <v>0</v>
      </c>
      <c r="K438" s="2">
        <f>IF(Table421114[[#This Row],[Rok]]&lt;9,Table421114[[#This Row],[Odsetki normalne]]*50%,Table421114[[#This Row],[Odsetki normalne]])</f>
        <v>0</v>
      </c>
    </row>
    <row r="439" spans="2:11" x14ac:dyDescent="0.25">
      <c r="B439" s="1">
        <f t="shared" si="19"/>
        <v>36</v>
      </c>
      <c r="C439" s="4">
        <f t="shared" si="21"/>
        <v>423</v>
      </c>
      <c r="D439" s="5">
        <v>5.4800000000000001E-2</v>
      </c>
      <c r="E439" s="2">
        <f>I438*Table421114[[#This Row],[Oprocentowanie]]/12</f>
        <v>0</v>
      </c>
      <c r="F439" s="2">
        <f>Table421114[[#This Row],[Cała rata]]-Table421114[[#This Row],[Odsetki normalne]]</f>
        <v>0</v>
      </c>
      <c r="G439" s="20">
        <f t="shared" si="20"/>
        <v>0</v>
      </c>
      <c r="H439" s="2"/>
      <c r="I439" s="11">
        <f>IF(I438-F439&gt;0.001,I438-F439-Table421114[[#This Row],[Ile nadpłacamy przy tej racie?]],0)</f>
        <v>0</v>
      </c>
      <c r="K439" s="2">
        <f>IF(Table421114[[#This Row],[Rok]]&lt;9,Table421114[[#This Row],[Odsetki normalne]]*50%,Table421114[[#This Row],[Odsetki normalne]])</f>
        <v>0</v>
      </c>
    </row>
    <row r="440" spans="2:11" x14ac:dyDescent="0.25">
      <c r="B440" s="1">
        <f t="shared" si="19"/>
        <v>36</v>
      </c>
      <c r="C440" s="4">
        <f t="shared" si="21"/>
        <v>424</v>
      </c>
      <c r="D440" s="5">
        <v>5.4800000000000001E-2</v>
      </c>
      <c r="E440" s="2">
        <f>I439*Table421114[[#This Row],[Oprocentowanie]]/12</f>
        <v>0</v>
      </c>
      <c r="F440" s="2">
        <f>Table421114[[#This Row],[Cała rata]]-Table421114[[#This Row],[Odsetki normalne]]</f>
        <v>0</v>
      </c>
      <c r="G440" s="20">
        <f t="shared" si="20"/>
        <v>0</v>
      </c>
      <c r="H440" s="2"/>
      <c r="I440" s="11">
        <f>IF(I439-F440&gt;0.001,I439-F440-Table421114[[#This Row],[Ile nadpłacamy przy tej racie?]],0)</f>
        <v>0</v>
      </c>
      <c r="K440" s="2">
        <f>IF(Table421114[[#This Row],[Rok]]&lt;9,Table421114[[#This Row],[Odsetki normalne]]*50%,Table421114[[#This Row],[Odsetki normalne]])</f>
        <v>0</v>
      </c>
    </row>
    <row r="441" spans="2:11" x14ac:dyDescent="0.25">
      <c r="B441" s="1">
        <f t="shared" si="19"/>
        <v>36</v>
      </c>
      <c r="C441" s="4">
        <f t="shared" si="21"/>
        <v>425</v>
      </c>
      <c r="D441" s="5">
        <v>5.4800000000000001E-2</v>
      </c>
      <c r="E441" s="2">
        <f>I440*Table421114[[#This Row],[Oprocentowanie]]/12</f>
        <v>0</v>
      </c>
      <c r="F441" s="2">
        <f>Table421114[[#This Row],[Cała rata]]-Table421114[[#This Row],[Odsetki normalne]]</f>
        <v>0</v>
      </c>
      <c r="G441" s="20">
        <f t="shared" si="20"/>
        <v>0</v>
      </c>
      <c r="H441" s="2"/>
      <c r="I441" s="11">
        <f>IF(I440-F441&gt;0.001,I440-F441-Table421114[[#This Row],[Ile nadpłacamy przy tej racie?]],0)</f>
        <v>0</v>
      </c>
      <c r="K441" s="2">
        <f>IF(Table421114[[#This Row],[Rok]]&lt;9,Table421114[[#This Row],[Odsetki normalne]]*50%,Table421114[[#This Row],[Odsetki normalne]])</f>
        <v>0</v>
      </c>
    </row>
    <row r="442" spans="2:11" x14ac:dyDescent="0.25">
      <c r="B442" s="1">
        <f t="shared" si="19"/>
        <v>36</v>
      </c>
      <c r="C442" s="4">
        <f t="shared" si="21"/>
        <v>426</v>
      </c>
      <c r="D442" s="5">
        <v>5.4800000000000001E-2</v>
      </c>
      <c r="E442" s="2">
        <f>I441*Table421114[[#This Row],[Oprocentowanie]]/12</f>
        <v>0</v>
      </c>
      <c r="F442" s="2">
        <f>Table421114[[#This Row],[Cała rata]]-Table421114[[#This Row],[Odsetki normalne]]</f>
        <v>0</v>
      </c>
      <c r="G442" s="20">
        <f t="shared" si="20"/>
        <v>0</v>
      </c>
      <c r="H442" s="2"/>
      <c r="I442" s="11">
        <f>IF(I441-F442&gt;0.001,I441-F442-Table421114[[#This Row],[Ile nadpłacamy przy tej racie?]],0)</f>
        <v>0</v>
      </c>
      <c r="K442" s="2">
        <f>IF(Table421114[[#This Row],[Rok]]&lt;9,Table421114[[#This Row],[Odsetki normalne]]*50%,Table421114[[#This Row],[Odsetki normalne]])</f>
        <v>0</v>
      </c>
    </row>
    <row r="443" spans="2:11" x14ac:dyDescent="0.25">
      <c r="B443" s="1">
        <f t="shared" si="19"/>
        <v>36</v>
      </c>
      <c r="C443" s="4">
        <f t="shared" si="21"/>
        <v>427</v>
      </c>
      <c r="D443" s="5">
        <v>5.4800000000000001E-2</v>
      </c>
      <c r="E443" s="2">
        <f>I442*Table421114[[#This Row],[Oprocentowanie]]/12</f>
        <v>0</v>
      </c>
      <c r="F443" s="2">
        <f>Table421114[[#This Row],[Cała rata]]-Table421114[[#This Row],[Odsetki normalne]]</f>
        <v>0</v>
      </c>
      <c r="G443" s="20">
        <f t="shared" si="20"/>
        <v>0</v>
      </c>
      <c r="H443" s="2"/>
      <c r="I443" s="11">
        <f>IF(I442-F443&gt;0.001,I442-F443-Table421114[[#This Row],[Ile nadpłacamy przy tej racie?]],0)</f>
        <v>0</v>
      </c>
      <c r="K443" s="2">
        <f>IF(Table421114[[#This Row],[Rok]]&lt;9,Table421114[[#This Row],[Odsetki normalne]]*50%,Table421114[[#This Row],[Odsetki normalne]])</f>
        <v>0</v>
      </c>
    </row>
    <row r="444" spans="2:11" x14ac:dyDescent="0.25">
      <c r="B444" s="1">
        <f t="shared" si="19"/>
        <v>36</v>
      </c>
      <c r="C444" s="4">
        <f t="shared" si="21"/>
        <v>428</v>
      </c>
      <c r="D444" s="5">
        <v>5.4800000000000001E-2</v>
      </c>
      <c r="E444" s="2">
        <f>I443*Table421114[[#This Row],[Oprocentowanie]]/12</f>
        <v>0</v>
      </c>
      <c r="F444" s="2">
        <f>Table421114[[#This Row],[Cała rata]]-Table421114[[#This Row],[Odsetki normalne]]</f>
        <v>0</v>
      </c>
      <c r="G444" s="20">
        <f t="shared" si="20"/>
        <v>0</v>
      </c>
      <c r="H444" s="2"/>
      <c r="I444" s="11">
        <f>IF(I443-F444&gt;0.001,I443-F444-Table421114[[#This Row],[Ile nadpłacamy przy tej racie?]],0)</f>
        <v>0</v>
      </c>
      <c r="K444" s="2">
        <f>IF(Table421114[[#This Row],[Rok]]&lt;9,Table421114[[#This Row],[Odsetki normalne]]*50%,Table421114[[#This Row],[Odsetki normalne]])</f>
        <v>0</v>
      </c>
    </row>
    <row r="445" spans="2:11" x14ac:dyDescent="0.25">
      <c r="B445" s="1">
        <f t="shared" si="19"/>
        <v>36</v>
      </c>
      <c r="C445" s="4">
        <f t="shared" si="21"/>
        <v>429</v>
      </c>
      <c r="D445" s="5">
        <v>5.4800000000000001E-2</v>
      </c>
      <c r="E445" s="2">
        <f>I444*Table421114[[#This Row],[Oprocentowanie]]/12</f>
        <v>0</v>
      </c>
      <c r="F445" s="2">
        <f>Table421114[[#This Row],[Cała rata]]-Table421114[[#This Row],[Odsetki normalne]]</f>
        <v>0</v>
      </c>
      <c r="G445" s="20">
        <f t="shared" si="20"/>
        <v>0</v>
      </c>
      <c r="H445" s="2"/>
      <c r="I445" s="11">
        <f>IF(I444-F445&gt;0.001,I444-F445-Table421114[[#This Row],[Ile nadpłacamy przy tej racie?]],0)</f>
        <v>0</v>
      </c>
      <c r="K445" s="2">
        <f>IF(Table421114[[#This Row],[Rok]]&lt;9,Table421114[[#This Row],[Odsetki normalne]]*50%,Table421114[[#This Row],[Odsetki normalne]])</f>
        <v>0</v>
      </c>
    </row>
    <row r="446" spans="2:11" x14ac:dyDescent="0.25">
      <c r="B446" s="1">
        <f t="shared" si="19"/>
        <v>36</v>
      </c>
      <c r="C446" s="4">
        <f t="shared" si="21"/>
        <v>430</v>
      </c>
      <c r="D446" s="5">
        <v>5.4800000000000001E-2</v>
      </c>
      <c r="E446" s="2">
        <f>I445*Table421114[[#This Row],[Oprocentowanie]]/12</f>
        <v>0</v>
      </c>
      <c r="F446" s="2">
        <f>Table421114[[#This Row],[Cała rata]]-Table421114[[#This Row],[Odsetki normalne]]</f>
        <v>0</v>
      </c>
      <c r="G446" s="20">
        <f t="shared" si="20"/>
        <v>0</v>
      </c>
      <c r="H446" s="2"/>
      <c r="I446" s="11">
        <f>IF(I445-F446&gt;0.001,I445-F446-Table421114[[#This Row],[Ile nadpłacamy przy tej racie?]],0)</f>
        <v>0</v>
      </c>
      <c r="K446" s="2">
        <f>IF(Table421114[[#This Row],[Rok]]&lt;9,Table421114[[#This Row],[Odsetki normalne]]*50%,Table421114[[#This Row],[Odsetki normalne]])</f>
        <v>0</v>
      </c>
    </row>
    <row r="447" spans="2:11" x14ac:dyDescent="0.25">
      <c r="B447" s="1">
        <f t="shared" si="19"/>
        <v>36</v>
      </c>
      <c r="C447" s="4">
        <f t="shared" si="21"/>
        <v>431</v>
      </c>
      <c r="D447" s="5">
        <v>5.4800000000000001E-2</v>
      </c>
      <c r="E447" s="2">
        <f>I446*Table421114[[#This Row],[Oprocentowanie]]/12</f>
        <v>0</v>
      </c>
      <c r="F447" s="2">
        <f>Table421114[[#This Row],[Cała rata]]-Table421114[[#This Row],[Odsetki normalne]]</f>
        <v>0</v>
      </c>
      <c r="G447" s="20">
        <f t="shared" si="20"/>
        <v>0</v>
      </c>
      <c r="H447" s="2"/>
      <c r="I447" s="11">
        <f>IF(I446-F447&gt;0.001,I446-F447-Table421114[[#This Row],[Ile nadpłacamy przy tej racie?]],0)</f>
        <v>0</v>
      </c>
      <c r="K447" s="2">
        <f>IF(Table421114[[#This Row],[Rok]]&lt;9,Table421114[[#This Row],[Odsetki normalne]]*50%,Table421114[[#This Row],[Odsetki normalne]])</f>
        <v>0</v>
      </c>
    </row>
    <row r="448" spans="2:11" x14ac:dyDescent="0.25">
      <c r="B448" s="1">
        <f t="shared" si="19"/>
        <v>36</v>
      </c>
      <c r="C448" s="4">
        <f t="shared" si="21"/>
        <v>432</v>
      </c>
      <c r="D448" s="5">
        <v>5.4800000000000001E-2</v>
      </c>
      <c r="E448" s="2">
        <f>I447*Table421114[[#This Row],[Oprocentowanie]]/12</f>
        <v>0</v>
      </c>
      <c r="F448" s="2">
        <f>Table421114[[#This Row],[Cała rata]]-Table421114[[#This Row],[Odsetki normalne]]</f>
        <v>0</v>
      </c>
      <c r="G448" s="20">
        <f t="shared" si="20"/>
        <v>0</v>
      </c>
      <c r="H448" s="2"/>
      <c r="I448" s="11">
        <f>IF(I447-F448&gt;0.001,I447-F448-Table421114[[#This Row],[Ile nadpłacamy przy tej racie?]],0)</f>
        <v>0</v>
      </c>
      <c r="K448" s="2">
        <f>IF(Table421114[[#This Row],[Rok]]&lt;9,Table421114[[#This Row],[Odsetki normalne]]*50%,Table421114[[#This Row],[Odsetki normalne]])</f>
        <v>0</v>
      </c>
    </row>
    <row r="449" spans="2:11" x14ac:dyDescent="0.25">
      <c r="B449" s="6">
        <f t="shared" si="19"/>
        <v>37</v>
      </c>
      <c r="C449" s="7">
        <f t="shared" si="21"/>
        <v>433</v>
      </c>
      <c r="D449" s="8">
        <v>5.4800000000000001E-2</v>
      </c>
      <c r="E449" s="9">
        <f>I448*Table421114[[#This Row],[Oprocentowanie]]/12</f>
        <v>0</v>
      </c>
      <c r="F449" s="9">
        <f>Table421114[[#This Row],[Cała rata]]-Table421114[[#This Row],[Odsetki normalne]]</f>
        <v>0</v>
      </c>
      <c r="G449" s="20">
        <f t="shared" si="20"/>
        <v>0</v>
      </c>
      <c r="H449" s="9"/>
      <c r="I449" s="9">
        <f>IF(I448-F449&gt;0.001,I448-F449-Table421114[[#This Row],[Ile nadpłacamy przy tej racie?]],0)</f>
        <v>0</v>
      </c>
      <c r="K449" s="9">
        <f>IF(Table421114[[#This Row],[Rok]]&lt;9,Table421114[[#This Row],[Odsetki normalne]]*50%,Table421114[[#This Row],[Odsetki normalne]])</f>
        <v>0</v>
      </c>
    </row>
    <row r="450" spans="2:11" x14ac:dyDescent="0.25">
      <c r="B450" s="6">
        <f t="shared" si="19"/>
        <v>37</v>
      </c>
      <c r="C450" s="7">
        <f t="shared" si="21"/>
        <v>434</v>
      </c>
      <c r="D450" s="8">
        <v>5.4800000000000001E-2</v>
      </c>
      <c r="E450" s="9">
        <f>I449*Table421114[[#This Row],[Oprocentowanie]]/12</f>
        <v>0</v>
      </c>
      <c r="F450" s="9">
        <f>Table421114[[#This Row],[Cała rata]]-Table421114[[#This Row],[Odsetki normalne]]</f>
        <v>0</v>
      </c>
      <c r="G450" s="20">
        <f t="shared" si="20"/>
        <v>0</v>
      </c>
      <c r="H450" s="9"/>
      <c r="I450" s="9">
        <f>IF(I449-F450&gt;0.001,I449-F450-Table421114[[#This Row],[Ile nadpłacamy przy tej racie?]],0)</f>
        <v>0</v>
      </c>
      <c r="K450" s="9">
        <f>IF(Table421114[[#This Row],[Rok]]&lt;9,Table421114[[#This Row],[Odsetki normalne]]*50%,Table421114[[#This Row],[Odsetki normalne]])</f>
        <v>0</v>
      </c>
    </row>
    <row r="451" spans="2:11" x14ac:dyDescent="0.25">
      <c r="B451" s="6">
        <f t="shared" si="19"/>
        <v>37</v>
      </c>
      <c r="C451" s="7">
        <f t="shared" si="21"/>
        <v>435</v>
      </c>
      <c r="D451" s="8">
        <v>5.4800000000000001E-2</v>
      </c>
      <c r="E451" s="9">
        <f>I450*Table421114[[#This Row],[Oprocentowanie]]/12</f>
        <v>0</v>
      </c>
      <c r="F451" s="9">
        <f>Table421114[[#This Row],[Cała rata]]-Table421114[[#This Row],[Odsetki normalne]]</f>
        <v>0</v>
      </c>
      <c r="G451" s="20">
        <f t="shared" si="20"/>
        <v>0</v>
      </c>
      <c r="H451" s="9"/>
      <c r="I451" s="9">
        <f>IF(I450-F451&gt;0.001,I450-F451-Table421114[[#This Row],[Ile nadpłacamy przy tej racie?]],0)</f>
        <v>0</v>
      </c>
      <c r="K451" s="9">
        <f>IF(Table421114[[#This Row],[Rok]]&lt;9,Table421114[[#This Row],[Odsetki normalne]]*50%,Table421114[[#This Row],[Odsetki normalne]])</f>
        <v>0</v>
      </c>
    </row>
    <row r="452" spans="2:11" x14ac:dyDescent="0.25">
      <c r="B452" s="6">
        <f t="shared" si="19"/>
        <v>37</v>
      </c>
      <c r="C452" s="7">
        <f t="shared" si="21"/>
        <v>436</v>
      </c>
      <c r="D452" s="8">
        <v>5.4800000000000001E-2</v>
      </c>
      <c r="E452" s="9">
        <f>I451*Table421114[[#This Row],[Oprocentowanie]]/12</f>
        <v>0</v>
      </c>
      <c r="F452" s="9">
        <f>Table421114[[#This Row],[Cała rata]]-Table421114[[#This Row],[Odsetki normalne]]</f>
        <v>0</v>
      </c>
      <c r="G452" s="20">
        <f t="shared" si="20"/>
        <v>0</v>
      </c>
      <c r="H452" s="9"/>
      <c r="I452" s="9">
        <f>IF(I451-F452&gt;0.001,I451-F452-Table421114[[#This Row],[Ile nadpłacamy przy tej racie?]],0)</f>
        <v>0</v>
      </c>
      <c r="K452" s="9">
        <f>IF(Table421114[[#This Row],[Rok]]&lt;9,Table421114[[#This Row],[Odsetki normalne]]*50%,Table421114[[#This Row],[Odsetki normalne]])</f>
        <v>0</v>
      </c>
    </row>
    <row r="453" spans="2:11" x14ac:dyDescent="0.25">
      <c r="B453" s="6">
        <f t="shared" si="19"/>
        <v>37</v>
      </c>
      <c r="C453" s="7">
        <f t="shared" si="21"/>
        <v>437</v>
      </c>
      <c r="D453" s="8">
        <v>5.4800000000000001E-2</v>
      </c>
      <c r="E453" s="9">
        <f>I452*Table421114[[#This Row],[Oprocentowanie]]/12</f>
        <v>0</v>
      </c>
      <c r="F453" s="9">
        <f>Table421114[[#This Row],[Cała rata]]-Table421114[[#This Row],[Odsetki normalne]]</f>
        <v>0</v>
      </c>
      <c r="G453" s="20">
        <f t="shared" si="20"/>
        <v>0</v>
      </c>
      <c r="H453" s="9"/>
      <c r="I453" s="9">
        <f>IF(I452-F453&gt;0.001,I452-F453-Table421114[[#This Row],[Ile nadpłacamy przy tej racie?]],0)</f>
        <v>0</v>
      </c>
      <c r="K453" s="9">
        <f>IF(Table421114[[#This Row],[Rok]]&lt;9,Table421114[[#This Row],[Odsetki normalne]]*50%,Table421114[[#This Row],[Odsetki normalne]])</f>
        <v>0</v>
      </c>
    </row>
    <row r="454" spans="2:11" x14ac:dyDescent="0.25">
      <c r="B454" s="6">
        <f t="shared" si="19"/>
        <v>37</v>
      </c>
      <c r="C454" s="7">
        <f t="shared" si="21"/>
        <v>438</v>
      </c>
      <c r="D454" s="8">
        <v>5.4800000000000001E-2</v>
      </c>
      <c r="E454" s="9">
        <f>I453*Table421114[[#This Row],[Oprocentowanie]]/12</f>
        <v>0</v>
      </c>
      <c r="F454" s="9">
        <f>Table421114[[#This Row],[Cała rata]]-Table421114[[#This Row],[Odsetki normalne]]</f>
        <v>0</v>
      </c>
      <c r="G454" s="20">
        <f t="shared" si="20"/>
        <v>0</v>
      </c>
      <c r="H454" s="9"/>
      <c r="I454" s="9">
        <f>IF(I453-F454&gt;0.001,I453-F454-Table421114[[#This Row],[Ile nadpłacamy przy tej racie?]],0)</f>
        <v>0</v>
      </c>
      <c r="K454" s="9">
        <f>IF(Table421114[[#This Row],[Rok]]&lt;9,Table421114[[#This Row],[Odsetki normalne]]*50%,Table421114[[#This Row],[Odsetki normalne]])</f>
        <v>0</v>
      </c>
    </row>
    <row r="455" spans="2:11" x14ac:dyDescent="0.25">
      <c r="B455" s="6">
        <f t="shared" si="19"/>
        <v>37</v>
      </c>
      <c r="C455" s="7">
        <f t="shared" si="21"/>
        <v>439</v>
      </c>
      <c r="D455" s="8">
        <v>5.4800000000000001E-2</v>
      </c>
      <c r="E455" s="9">
        <f>I454*Table421114[[#This Row],[Oprocentowanie]]/12</f>
        <v>0</v>
      </c>
      <c r="F455" s="9">
        <f>Table421114[[#This Row],[Cała rata]]-Table421114[[#This Row],[Odsetki normalne]]</f>
        <v>0</v>
      </c>
      <c r="G455" s="20">
        <f t="shared" si="20"/>
        <v>0</v>
      </c>
      <c r="H455" s="9"/>
      <c r="I455" s="9">
        <f>IF(I454-F455&gt;0.001,I454-F455-Table421114[[#This Row],[Ile nadpłacamy przy tej racie?]],0)</f>
        <v>0</v>
      </c>
      <c r="K455" s="9">
        <f>IF(Table421114[[#This Row],[Rok]]&lt;9,Table421114[[#This Row],[Odsetki normalne]]*50%,Table421114[[#This Row],[Odsetki normalne]])</f>
        <v>0</v>
      </c>
    </row>
    <row r="456" spans="2:11" x14ac:dyDescent="0.25">
      <c r="B456" s="6">
        <f t="shared" si="19"/>
        <v>37</v>
      </c>
      <c r="C456" s="7">
        <f t="shared" si="21"/>
        <v>440</v>
      </c>
      <c r="D456" s="8">
        <v>5.4800000000000001E-2</v>
      </c>
      <c r="E456" s="9">
        <f>I455*Table421114[[#This Row],[Oprocentowanie]]/12</f>
        <v>0</v>
      </c>
      <c r="F456" s="9">
        <f>Table421114[[#This Row],[Cała rata]]-Table421114[[#This Row],[Odsetki normalne]]</f>
        <v>0</v>
      </c>
      <c r="G456" s="20">
        <f t="shared" si="20"/>
        <v>0</v>
      </c>
      <c r="H456" s="9"/>
      <c r="I456" s="9">
        <f>IF(I455-F456&gt;0.001,I455-F456-Table421114[[#This Row],[Ile nadpłacamy przy tej racie?]],0)</f>
        <v>0</v>
      </c>
      <c r="K456" s="9">
        <f>IF(Table421114[[#This Row],[Rok]]&lt;9,Table421114[[#This Row],[Odsetki normalne]]*50%,Table421114[[#This Row],[Odsetki normalne]])</f>
        <v>0</v>
      </c>
    </row>
    <row r="457" spans="2:11" x14ac:dyDescent="0.25">
      <c r="B457" s="6">
        <f t="shared" si="19"/>
        <v>37</v>
      </c>
      <c r="C457" s="7">
        <f t="shared" si="21"/>
        <v>441</v>
      </c>
      <c r="D457" s="8">
        <v>5.4800000000000001E-2</v>
      </c>
      <c r="E457" s="9">
        <f>I456*Table421114[[#This Row],[Oprocentowanie]]/12</f>
        <v>0</v>
      </c>
      <c r="F457" s="9">
        <f>Table421114[[#This Row],[Cała rata]]-Table421114[[#This Row],[Odsetki normalne]]</f>
        <v>0</v>
      </c>
      <c r="G457" s="20">
        <f t="shared" si="20"/>
        <v>0</v>
      </c>
      <c r="H457" s="9"/>
      <c r="I457" s="9">
        <f>IF(I456-F457&gt;0.001,I456-F457-Table421114[[#This Row],[Ile nadpłacamy przy tej racie?]],0)</f>
        <v>0</v>
      </c>
      <c r="K457" s="9">
        <f>IF(Table421114[[#This Row],[Rok]]&lt;9,Table421114[[#This Row],[Odsetki normalne]]*50%,Table421114[[#This Row],[Odsetki normalne]])</f>
        <v>0</v>
      </c>
    </row>
    <row r="458" spans="2:11" x14ac:dyDescent="0.25">
      <c r="B458" s="6">
        <f t="shared" si="19"/>
        <v>37</v>
      </c>
      <c r="C458" s="7">
        <f t="shared" si="21"/>
        <v>442</v>
      </c>
      <c r="D458" s="8">
        <v>5.4800000000000001E-2</v>
      </c>
      <c r="E458" s="9">
        <f>I457*Table421114[[#This Row],[Oprocentowanie]]/12</f>
        <v>0</v>
      </c>
      <c r="F458" s="9">
        <f>Table421114[[#This Row],[Cała rata]]-Table421114[[#This Row],[Odsetki normalne]]</f>
        <v>0</v>
      </c>
      <c r="G458" s="20">
        <f t="shared" si="20"/>
        <v>0</v>
      </c>
      <c r="H458" s="9"/>
      <c r="I458" s="9">
        <f>IF(I457-F458&gt;0.001,I457-F458-Table421114[[#This Row],[Ile nadpłacamy przy tej racie?]],0)</f>
        <v>0</v>
      </c>
      <c r="K458" s="9">
        <f>IF(Table421114[[#This Row],[Rok]]&lt;9,Table421114[[#This Row],[Odsetki normalne]]*50%,Table421114[[#This Row],[Odsetki normalne]])</f>
        <v>0</v>
      </c>
    </row>
    <row r="459" spans="2:11" x14ac:dyDescent="0.25">
      <c r="B459" s="6">
        <f t="shared" si="19"/>
        <v>37</v>
      </c>
      <c r="C459" s="7">
        <f t="shared" si="21"/>
        <v>443</v>
      </c>
      <c r="D459" s="8">
        <v>5.4800000000000001E-2</v>
      </c>
      <c r="E459" s="9">
        <f>I458*Table421114[[#This Row],[Oprocentowanie]]/12</f>
        <v>0</v>
      </c>
      <c r="F459" s="9">
        <f>Table421114[[#This Row],[Cała rata]]-Table421114[[#This Row],[Odsetki normalne]]</f>
        <v>0</v>
      </c>
      <c r="G459" s="20">
        <f t="shared" si="20"/>
        <v>0</v>
      </c>
      <c r="H459" s="9"/>
      <c r="I459" s="9">
        <f>IF(I458-F459&gt;0.001,I458-F459-Table421114[[#This Row],[Ile nadpłacamy przy tej racie?]],0)</f>
        <v>0</v>
      </c>
      <c r="K459" s="9">
        <f>IF(Table421114[[#This Row],[Rok]]&lt;9,Table421114[[#This Row],[Odsetki normalne]]*50%,Table421114[[#This Row],[Odsetki normalne]])</f>
        <v>0</v>
      </c>
    </row>
    <row r="460" spans="2:11" x14ac:dyDescent="0.25">
      <c r="B460" s="6">
        <f t="shared" si="19"/>
        <v>37</v>
      </c>
      <c r="C460" s="7">
        <f t="shared" si="21"/>
        <v>444</v>
      </c>
      <c r="D460" s="8">
        <v>5.4800000000000001E-2</v>
      </c>
      <c r="E460" s="9">
        <f>I459*Table421114[[#This Row],[Oprocentowanie]]/12</f>
        <v>0</v>
      </c>
      <c r="F460" s="9">
        <f>Table421114[[#This Row],[Cała rata]]-Table421114[[#This Row],[Odsetki normalne]]</f>
        <v>0</v>
      </c>
      <c r="G460" s="20">
        <f t="shared" si="20"/>
        <v>0</v>
      </c>
      <c r="H460" s="9"/>
      <c r="I460" s="9">
        <f>IF(I459-F460&gt;0.001,I459-F460-Table421114[[#This Row],[Ile nadpłacamy przy tej racie?]],0)</f>
        <v>0</v>
      </c>
      <c r="K460" s="9">
        <f>IF(Table421114[[#This Row],[Rok]]&lt;9,Table421114[[#This Row],[Odsetki normalne]]*50%,Table421114[[#This Row],[Odsetki normalne]])</f>
        <v>0</v>
      </c>
    </row>
    <row r="461" spans="2:11" x14ac:dyDescent="0.25">
      <c r="B461" s="1">
        <f t="shared" si="19"/>
        <v>38</v>
      </c>
      <c r="C461" s="4">
        <f t="shared" si="21"/>
        <v>445</v>
      </c>
      <c r="D461" s="5">
        <v>5.4800000000000001E-2</v>
      </c>
      <c r="E461" s="2">
        <f>I460*Table421114[[#This Row],[Oprocentowanie]]/12</f>
        <v>0</v>
      </c>
      <c r="F461" s="2">
        <f>Table421114[[#This Row],[Cała rata]]-Table421114[[#This Row],[Odsetki normalne]]</f>
        <v>0</v>
      </c>
      <c r="G461" s="20">
        <f t="shared" si="20"/>
        <v>0</v>
      </c>
      <c r="H461" s="2"/>
      <c r="I461" s="11">
        <f>IF(I460-F461&gt;0.001,I460-F461-Table421114[[#This Row],[Ile nadpłacamy przy tej racie?]],0)</f>
        <v>0</v>
      </c>
      <c r="K461" s="2">
        <f>IF(Table421114[[#This Row],[Rok]]&lt;9,Table421114[[#This Row],[Odsetki normalne]]*50%,Table421114[[#This Row],[Odsetki normalne]])</f>
        <v>0</v>
      </c>
    </row>
    <row r="462" spans="2:11" x14ac:dyDescent="0.25">
      <c r="B462" s="1">
        <f t="shared" si="19"/>
        <v>38</v>
      </c>
      <c r="C462" s="4">
        <f t="shared" si="21"/>
        <v>446</v>
      </c>
      <c r="D462" s="5">
        <v>5.4800000000000001E-2</v>
      </c>
      <c r="E462" s="2">
        <f>I461*Table421114[[#This Row],[Oprocentowanie]]/12</f>
        <v>0</v>
      </c>
      <c r="F462" s="2">
        <f>Table421114[[#This Row],[Cała rata]]-Table421114[[#This Row],[Odsetki normalne]]</f>
        <v>0</v>
      </c>
      <c r="G462" s="20">
        <f t="shared" si="20"/>
        <v>0</v>
      </c>
      <c r="H462" s="2"/>
      <c r="I462" s="11">
        <f>IF(I461-F462&gt;0.001,I461-F462-Table421114[[#This Row],[Ile nadpłacamy przy tej racie?]],0)</f>
        <v>0</v>
      </c>
      <c r="K462" s="2">
        <f>IF(Table421114[[#This Row],[Rok]]&lt;9,Table421114[[#This Row],[Odsetki normalne]]*50%,Table421114[[#This Row],[Odsetki normalne]])</f>
        <v>0</v>
      </c>
    </row>
    <row r="463" spans="2:11" x14ac:dyDescent="0.25">
      <c r="B463" s="1">
        <f t="shared" si="19"/>
        <v>38</v>
      </c>
      <c r="C463" s="4">
        <f t="shared" si="21"/>
        <v>447</v>
      </c>
      <c r="D463" s="5">
        <v>5.4800000000000001E-2</v>
      </c>
      <c r="E463" s="2">
        <f>I462*Table421114[[#This Row],[Oprocentowanie]]/12</f>
        <v>0</v>
      </c>
      <c r="F463" s="2">
        <f>Table421114[[#This Row],[Cała rata]]-Table421114[[#This Row],[Odsetki normalne]]</f>
        <v>0</v>
      </c>
      <c r="G463" s="20">
        <f t="shared" si="20"/>
        <v>0</v>
      </c>
      <c r="H463" s="2"/>
      <c r="I463" s="11">
        <f>IF(I462-F463&gt;0.001,I462-F463-Table421114[[#This Row],[Ile nadpłacamy przy tej racie?]],0)</f>
        <v>0</v>
      </c>
      <c r="K463" s="2">
        <f>IF(Table421114[[#This Row],[Rok]]&lt;9,Table421114[[#This Row],[Odsetki normalne]]*50%,Table421114[[#This Row],[Odsetki normalne]])</f>
        <v>0</v>
      </c>
    </row>
    <row r="464" spans="2:11" x14ac:dyDescent="0.25">
      <c r="B464" s="1">
        <f t="shared" si="19"/>
        <v>38</v>
      </c>
      <c r="C464" s="4">
        <f t="shared" si="21"/>
        <v>448</v>
      </c>
      <c r="D464" s="5">
        <v>5.4800000000000001E-2</v>
      </c>
      <c r="E464" s="2">
        <f>I463*Table421114[[#This Row],[Oprocentowanie]]/12</f>
        <v>0</v>
      </c>
      <c r="F464" s="2">
        <f>Table421114[[#This Row],[Cała rata]]-Table421114[[#This Row],[Odsetki normalne]]</f>
        <v>0</v>
      </c>
      <c r="G464" s="20">
        <f t="shared" si="20"/>
        <v>0</v>
      </c>
      <c r="H464" s="2"/>
      <c r="I464" s="11">
        <f>IF(I463-F464&gt;0.001,I463-F464-Table421114[[#This Row],[Ile nadpłacamy przy tej racie?]],0)</f>
        <v>0</v>
      </c>
      <c r="K464" s="2">
        <f>IF(Table421114[[#This Row],[Rok]]&lt;9,Table421114[[#This Row],[Odsetki normalne]]*50%,Table421114[[#This Row],[Odsetki normalne]])</f>
        <v>0</v>
      </c>
    </row>
    <row r="465" spans="2:11" x14ac:dyDescent="0.25">
      <c r="B465" s="1">
        <f t="shared" si="19"/>
        <v>38</v>
      </c>
      <c r="C465" s="4">
        <f t="shared" si="21"/>
        <v>449</v>
      </c>
      <c r="D465" s="5">
        <v>5.4800000000000001E-2</v>
      </c>
      <c r="E465" s="2">
        <f>I464*Table421114[[#This Row],[Oprocentowanie]]/12</f>
        <v>0</v>
      </c>
      <c r="F465" s="2">
        <f>Table421114[[#This Row],[Cała rata]]-Table421114[[#This Row],[Odsetki normalne]]</f>
        <v>0</v>
      </c>
      <c r="G465" s="20">
        <f t="shared" si="20"/>
        <v>0</v>
      </c>
      <c r="H465" s="2"/>
      <c r="I465" s="11">
        <f>IF(I464-F465&gt;0.001,I464-F465-Table421114[[#This Row],[Ile nadpłacamy przy tej racie?]],0)</f>
        <v>0</v>
      </c>
      <c r="K465" s="2">
        <f>IF(Table421114[[#This Row],[Rok]]&lt;9,Table421114[[#This Row],[Odsetki normalne]]*50%,Table421114[[#This Row],[Odsetki normalne]])</f>
        <v>0</v>
      </c>
    </row>
    <row r="466" spans="2:11" x14ac:dyDescent="0.25">
      <c r="B466" s="1">
        <f t="shared" ref="B466:B496" si="22">ROUNDUP(C466/12,0)</f>
        <v>38</v>
      </c>
      <c r="C466" s="4">
        <f t="shared" si="21"/>
        <v>450</v>
      </c>
      <c r="D466" s="5">
        <v>5.4800000000000001E-2</v>
      </c>
      <c r="E466" s="2">
        <f>I465*Table421114[[#This Row],[Oprocentowanie]]/12</f>
        <v>0</v>
      </c>
      <c r="F466" s="2">
        <f>Table421114[[#This Row],[Cała rata]]-Table421114[[#This Row],[Odsetki normalne]]</f>
        <v>0</v>
      </c>
      <c r="G466" s="20">
        <f t="shared" ref="G466:G496" si="23">IF(I465&gt;0.001,-$C$8,0)</f>
        <v>0</v>
      </c>
      <c r="H466" s="2"/>
      <c r="I466" s="11">
        <f>IF(I465-F466&gt;0.001,I465-F466-Table421114[[#This Row],[Ile nadpłacamy przy tej racie?]],0)</f>
        <v>0</v>
      </c>
      <c r="K466" s="2">
        <f>IF(Table421114[[#This Row],[Rok]]&lt;9,Table421114[[#This Row],[Odsetki normalne]]*50%,Table421114[[#This Row],[Odsetki normalne]])</f>
        <v>0</v>
      </c>
    </row>
    <row r="467" spans="2:11" x14ac:dyDescent="0.25">
      <c r="B467" s="1">
        <f t="shared" si="22"/>
        <v>38</v>
      </c>
      <c r="C467" s="4">
        <f t="shared" ref="C467:C496" si="24">C466+1</f>
        <v>451</v>
      </c>
      <c r="D467" s="5">
        <v>5.4800000000000001E-2</v>
      </c>
      <c r="E467" s="2">
        <f>I466*Table421114[[#This Row],[Oprocentowanie]]/12</f>
        <v>0</v>
      </c>
      <c r="F467" s="2">
        <f>Table421114[[#This Row],[Cała rata]]-Table421114[[#This Row],[Odsetki normalne]]</f>
        <v>0</v>
      </c>
      <c r="G467" s="20">
        <f t="shared" si="23"/>
        <v>0</v>
      </c>
      <c r="H467" s="2"/>
      <c r="I467" s="11">
        <f>IF(I466-F467&gt;0.001,I466-F467-Table421114[[#This Row],[Ile nadpłacamy przy tej racie?]],0)</f>
        <v>0</v>
      </c>
      <c r="K467" s="2">
        <f>IF(Table421114[[#This Row],[Rok]]&lt;9,Table421114[[#This Row],[Odsetki normalne]]*50%,Table421114[[#This Row],[Odsetki normalne]])</f>
        <v>0</v>
      </c>
    </row>
    <row r="468" spans="2:11" x14ac:dyDescent="0.25">
      <c r="B468" s="1">
        <f t="shared" si="22"/>
        <v>38</v>
      </c>
      <c r="C468" s="4">
        <f t="shared" si="24"/>
        <v>452</v>
      </c>
      <c r="D468" s="5">
        <v>5.4800000000000001E-2</v>
      </c>
      <c r="E468" s="2">
        <f>I467*Table421114[[#This Row],[Oprocentowanie]]/12</f>
        <v>0</v>
      </c>
      <c r="F468" s="2">
        <f>Table421114[[#This Row],[Cała rata]]-Table421114[[#This Row],[Odsetki normalne]]</f>
        <v>0</v>
      </c>
      <c r="G468" s="20">
        <f t="shared" si="23"/>
        <v>0</v>
      </c>
      <c r="H468" s="2"/>
      <c r="I468" s="11">
        <f>IF(I467-F468&gt;0.001,I467-F468-Table421114[[#This Row],[Ile nadpłacamy przy tej racie?]],0)</f>
        <v>0</v>
      </c>
      <c r="K468" s="2">
        <f>IF(Table421114[[#This Row],[Rok]]&lt;9,Table421114[[#This Row],[Odsetki normalne]]*50%,Table421114[[#This Row],[Odsetki normalne]])</f>
        <v>0</v>
      </c>
    </row>
    <row r="469" spans="2:11" x14ac:dyDescent="0.25">
      <c r="B469" s="1">
        <f t="shared" si="22"/>
        <v>38</v>
      </c>
      <c r="C469" s="4">
        <f t="shared" si="24"/>
        <v>453</v>
      </c>
      <c r="D469" s="5">
        <v>5.4800000000000001E-2</v>
      </c>
      <c r="E469" s="2">
        <f>I468*Table421114[[#This Row],[Oprocentowanie]]/12</f>
        <v>0</v>
      </c>
      <c r="F469" s="2">
        <f>Table421114[[#This Row],[Cała rata]]-Table421114[[#This Row],[Odsetki normalne]]</f>
        <v>0</v>
      </c>
      <c r="G469" s="20">
        <f t="shared" si="23"/>
        <v>0</v>
      </c>
      <c r="H469" s="2"/>
      <c r="I469" s="11">
        <f>IF(I468-F469&gt;0.001,I468-F469-Table421114[[#This Row],[Ile nadpłacamy przy tej racie?]],0)</f>
        <v>0</v>
      </c>
      <c r="K469" s="2">
        <f>IF(Table421114[[#This Row],[Rok]]&lt;9,Table421114[[#This Row],[Odsetki normalne]]*50%,Table421114[[#This Row],[Odsetki normalne]])</f>
        <v>0</v>
      </c>
    </row>
    <row r="470" spans="2:11" x14ac:dyDescent="0.25">
      <c r="B470" s="1">
        <f t="shared" si="22"/>
        <v>38</v>
      </c>
      <c r="C470" s="4">
        <f t="shared" si="24"/>
        <v>454</v>
      </c>
      <c r="D470" s="5">
        <v>5.4800000000000001E-2</v>
      </c>
      <c r="E470" s="2">
        <f>I469*Table421114[[#This Row],[Oprocentowanie]]/12</f>
        <v>0</v>
      </c>
      <c r="F470" s="2">
        <f>Table421114[[#This Row],[Cała rata]]-Table421114[[#This Row],[Odsetki normalne]]</f>
        <v>0</v>
      </c>
      <c r="G470" s="20">
        <f t="shared" si="23"/>
        <v>0</v>
      </c>
      <c r="H470" s="2"/>
      <c r="I470" s="11">
        <f>IF(I469-F470&gt;0.001,I469-F470-Table421114[[#This Row],[Ile nadpłacamy przy tej racie?]],0)</f>
        <v>0</v>
      </c>
      <c r="K470" s="2">
        <f>IF(Table421114[[#This Row],[Rok]]&lt;9,Table421114[[#This Row],[Odsetki normalne]]*50%,Table421114[[#This Row],[Odsetki normalne]])</f>
        <v>0</v>
      </c>
    </row>
    <row r="471" spans="2:11" x14ac:dyDescent="0.25">
      <c r="B471" s="1">
        <f t="shared" si="22"/>
        <v>38</v>
      </c>
      <c r="C471" s="4">
        <f t="shared" si="24"/>
        <v>455</v>
      </c>
      <c r="D471" s="5">
        <v>5.4800000000000001E-2</v>
      </c>
      <c r="E471" s="2">
        <f>I470*Table421114[[#This Row],[Oprocentowanie]]/12</f>
        <v>0</v>
      </c>
      <c r="F471" s="2">
        <f>Table421114[[#This Row],[Cała rata]]-Table421114[[#This Row],[Odsetki normalne]]</f>
        <v>0</v>
      </c>
      <c r="G471" s="20">
        <f t="shared" si="23"/>
        <v>0</v>
      </c>
      <c r="H471" s="2"/>
      <c r="I471" s="11">
        <f>IF(I470-F471&gt;0.001,I470-F471-Table421114[[#This Row],[Ile nadpłacamy przy tej racie?]],0)</f>
        <v>0</v>
      </c>
      <c r="K471" s="2">
        <f>IF(Table421114[[#This Row],[Rok]]&lt;9,Table421114[[#This Row],[Odsetki normalne]]*50%,Table421114[[#This Row],[Odsetki normalne]])</f>
        <v>0</v>
      </c>
    </row>
    <row r="472" spans="2:11" x14ac:dyDescent="0.25">
      <c r="B472" s="1">
        <f t="shared" si="22"/>
        <v>38</v>
      </c>
      <c r="C472" s="4">
        <f t="shared" si="24"/>
        <v>456</v>
      </c>
      <c r="D472" s="5">
        <v>5.4800000000000001E-2</v>
      </c>
      <c r="E472" s="2">
        <f>I471*Table421114[[#This Row],[Oprocentowanie]]/12</f>
        <v>0</v>
      </c>
      <c r="F472" s="2">
        <f>Table421114[[#This Row],[Cała rata]]-Table421114[[#This Row],[Odsetki normalne]]</f>
        <v>0</v>
      </c>
      <c r="G472" s="20">
        <f t="shared" si="23"/>
        <v>0</v>
      </c>
      <c r="H472" s="2"/>
      <c r="I472" s="11">
        <f>IF(I471-F472&gt;0.001,I471-F472-Table421114[[#This Row],[Ile nadpłacamy przy tej racie?]],0)</f>
        <v>0</v>
      </c>
      <c r="K472" s="2">
        <f>IF(Table421114[[#This Row],[Rok]]&lt;9,Table421114[[#This Row],[Odsetki normalne]]*50%,Table421114[[#This Row],[Odsetki normalne]])</f>
        <v>0</v>
      </c>
    </row>
    <row r="473" spans="2:11" x14ac:dyDescent="0.25">
      <c r="B473" s="6">
        <f t="shared" si="22"/>
        <v>39</v>
      </c>
      <c r="C473" s="7">
        <f t="shared" si="24"/>
        <v>457</v>
      </c>
      <c r="D473" s="8">
        <v>5.4800000000000001E-2</v>
      </c>
      <c r="E473" s="9">
        <f>I472*Table421114[[#This Row],[Oprocentowanie]]/12</f>
        <v>0</v>
      </c>
      <c r="F473" s="9">
        <f>Table421114[[#This Row],[Cała rata]]-Table421114[[#This Row],[Odsetki normalne]]</f>
        <v>0</v>
      </c>
      <c r="G473" s="20">
        <f t="shared" si="23"/>
        <v>0</v>
      </c>
      <c r="H473" s="9"/>
      <c r="I473" s="9">
        <f>IF(I472-F473&gt;0.001,I472-F473-Table421114[[#This Row],[Ile nadpłacamy przy tej racie?]],0)</f>
        <v>0</v>
      </c>
      <c r="K473" s="9">
        <f>IF(Table421114[[#This Row],[Rok]]&lt;9,Table421114[[#This Row],[Odsetki normalne]]*50%,Table421114[[#This Row],[Odsetki normalne]])</f>
        <v>0</v>
      </c>
    </row>
    <row r="474" spans="2:11" x14ac:dyDescent="0.25">
      <c r="B474" s="6">
        <f t="shared" si="22"/>
        <v>39</v>
      </c>
      <c r="C474" s="7">
        <f t="shared" si="24"/>
        <v>458</v>
      </c>
      <c r="D474" s="8">
        <v>5.4800000000000001E-2</v>
      </c>
      <c r="E474" s="9">
        <f>I473*Table421114[[#This Row],[Oprocentowanie]]/12</f>
        <v>0</v>
      </c>
      <c r="F474" s="9">
        <f>Table421114[[#This Row],[Cała rata]]-Table421114[[#This Row],[Odsetki normalne]]</f>
        <v>0</v>
      </c>
      <c r="G474" s="20">
        <f t="shared" si="23"/>
        <v>0</v>
      </c>
      <c r="H474" s="9"/>
      <c r="I474" s="9">
        <f>IF(I473-F474&gt;0.001,I473-F474-Table421114[[#This Row],[Ile nadpłacamy przy tej racie?]],0)</f>
        <v>0</v>
      </c>
      <c r="K474" s="9">
        <f>IF(Table421114[[#This Row],[Rok]]&lt;9,Table421114[[#This Row],[Odsetki normalne]]*50%,Table421114[[#This Row],[Odsetki normalne]])</f>
        <v>0</v>
      </c>
    </row>
    <row r="475" spans="2:11" x14ac:dyDescent="0.25">
      <c r="B475" s="6">
        <f t="shared" si="22"/>
        <v>39</v>
      </c>
      <c r="C475" s="7">
        <f t="shared" si="24"/>
        <v>459</v>
      </c>
      <c r="D475" s="8">
        <v>5.4800000000000001E-2</v>
      </c>
      <c r="E475" s="9">
        <f>I474*Table421114[[#This Row],[Oprocentowanie]]/12</f>
        <v>0</v>
      </c>
      <c r="F475" s="9">
        <f>Table421114[[#This Row],[Cała rata]]-Table421114[[#This Row],[Odsetki normalne]]</f>
        <v>0</v>
      </c>
      <c r="G475" s="20">
        <f t="shared" si="23"/>
        <v>0</v>
      </c>
      <c r="H475" s="9"/>
      <c r="I475" s="9">
        <f>IF(I474-F475&gt;0.001,I474-F475-Table421114[[#This Row],[Ile nadpłacamy przy tej racie?]],0)</f>
        <v>0</v>
      </c>
      <c r="K475" s="9">
        <f>IF(Table421114[[#This Row],[Rok]]&lt;9,Table421114[[#This Row],[Odsetki normalne]]*50%,Table421114[[#This Row],[Odsetki normalne]])</f>
        <v>0</v>
      </c>
    </row>
    <row r="476" spans="2:11" x14ac:dyDescent="0.25">
      <c r="B476" s="6">
        <f t="shared" si="22"/>
        <v>39</v>
      </c>
      <c r="C476" s="7">
        <f t="shared" si="24"/>
        <v>460</v>
      </c>
      <c r="D476" s="8">
        <v>5.4800000000000001E-2</v>
      </c>
      <c r="E476" s="9">
        <f>I475*Table421114[[#This Row],[Oprocentowanie]]/12</f>
        <v>0</v>
      </c>
      <c r="F476" s="9">
        <f>Table421114[[#This Row],[Cała rata]]-Table421114[[#This Row],[Odsetki normalne]]</f>
        <v>0</v>
      </c>
      <c r="G476" s="20">
        <f t="shared" si="23"/>
        <v>0</v>
      </c>
      <c r="H476" s="9"/>
      <c r="I476" s="9">
        <f>IF(I475-F476&gt;0.001,I475-F476-Table421114[[#This Row],[Ile nadpłacamy przy tej racie?]],0)</f>
        <v>0</v>
      </c>
      <c r="K476" s="9">
        <f>IF(Table421114[[#This Row],[Rok]]&lt;9,Table421114[[#This Row],[Odsetki normalne]]*50%,Table421114[[#This Row],[Odsetki normalne]])</f>
        <v>0</v>
      </c>
    </row>
    <row r="477" spans="2:11" x14ac:dyDescent="0.25">
      <c r="B477" s="6">
        <f t="shared" si="22"/>
        <v>39</v>
      </c>
      <c r="C477" s="7">
        <f t="shared" si="24"/>
        <v>461</v>
      </c>
      <c r="D477" s="8">
        <v>5.4800000000000001E-2</v>
      </c>
      <c r="E477" s="9">
        <f>I476*Table421114[[#This Row],[Oprocentowanie]]/12</f>
        <v>0</v>
      </c>
      <c r="F477" s="9">
        <f>Table421114[[#This Row],[Cała rata]]-Table421114[[#This Row],[Odsetki normalne]]</f>
        <v>0</v>
      </c>
      <c r="G477" s="20">
        <f t="shared" si="23"/>
        <v>0</v>
      </c>
      <c r="H477" s="9"/>
      <c r="I477" s="9">
        <f>IF(I476-F477&gt;0.001,I476-F477-Table421114[[#This Row],[Ile nadpłacamy przy tej racie?]],0)</f>
        <v>0</v>
      </c>
      <c r="K477" s="9">
        <f>IF(Table421114[[#This Row],[Rok]]&lt;9,Table421114[[#This Row],[Odsetki normalne]]*50%,Table421114[[#This Row],[Odsetki normalne]])</f>
        <v>0</v>
      </c>
    </row>
    <row r="478" spans="2:11" x14ac:dyDescent="0.25">
      <c r="B478" s="6">
        <f t="shared" si="22"/>
        <v>39</v>
      </c>
      <c r="C478" s="7">
        <f t="shared" si="24"/>
        <v>462</v>
      </c>
      <c r="D478" s="8">
        <v>5.4800000000000001E-2</v>
      </c>
      <c r="E478" s="9">
        <f>I477*Table421114[[#This Row],[Oprocentowanie]]/12</f>
        <v>0</v>
      </c>
      <c r="F478" s="9">
        <f>Table421114[[#This Row],[Cała rata]]-Table421114[[#This Row],[Odsetki normalne]]</f>
        <v>0</v>
      </c>
      <c r="G478" s="20">
        <f t="shared" si="23"/>
        <v>0</v>
      </c>
      <c r="H478" s="9"/>
      <c r="I478" s="9">
        <f>IF(I477-F478&gt;0.001,I477-F478-Table421114[[#This Row],[Ile nadpłacamy przy tej racie?]],0)</f>
        <v>0</v>
      </c>
      <c r="K478" s="9">
        <f>IF(Table421114[[#This Row],[Rok]]&lt;9,Table421114[[#This Row],[Odsetki normalne]]*50%,Table421114[[#This Row],[Odsetki normalne]])</f>
        <v>0</v>
      </c>
    </row>
    <row r="479" spans="2:11" x14ac:dyDescent="0.25">
      <c r="B479" s="6">
        <f t="shared" si="22"/>
        <v>39</v>
      </c>
      <c r="C479" s="7">
        <f t="shared" si="24"/>
        <v>463</v>
      </c>
      <c r="D479" s="8">
        <v>5.4800000000000001E-2</v>
      </c>
      <c r="E479" s="9">
        <f>I478*Table421114[[#This Row],[Oprocentowanie]]/12</f>
        <v>0</v>
      </c>
      <c r="F479" s="9">
        <f>Table421114[[#This Row],[Cała rata]]-Table421114[[#This Row],[Odsetki normalne]]</f>
        <v>0</v>
      </c>
      <c r="G479" s="20">
        <f t="shared" si="23"/>
        <v>0</v>
      </c>
      <c r="H479" s="9"/>
      <c r="I479" s="9">
        <f>IF(I478-F479&gt;0.001,I478-F479-Table421114[[#This Row],[Ile nadpłacamy przy tej racie?]],0)</f>
        <v>0</v>
      </c>
      <c r="K479" s="9">
        <f>IF(Table421114[[#This Row],[Rok]]&lt;9,Table421114[[#This Row],[Odsetki normalne]]*50%,Table421114[[#This Row],[Odsetki normalne]])</f>
        <v>0</v>
      </c>
    </row>
    <row r="480" spans="2:11" x14ac:dyDescent="0.25">
      <c r="B480" s="6">
        <f t="shared" si="22"/>
        <v>39</v>
      </c>
      <c r="C480" s="7">
        <f t="shared" si="24"/>
        <v>464</v>
      </c>
      <c r="D480" s="8">
        <v>5.4800000000000001E-2</v>
      </c>
      <c r="E480" s="9">
        <f>I479*Table421114[[#This Row],[Oprocentowanie]]/12</f>
        <v>0</v>
      </c>
      <c r="F480" s="9">
        <f>Table421114[[#This Row],[Cała rata]]-Table421114[[#This Row],[Odsetki normalne]]</f>
        <v>0</v>
      </c>
      <c r="G480" s="20">
        <f t="shared" si="23"/>
        <v>0</v>
      </c>
      <c r="H480" s="9"/>
      <c r="I480" s="9">
        <f>IF(I479-F480&gt;0.001,I479-F480-Table421114[[#This Row],[Ile nadpłacamy przy tej racie?]],0)</f>
        <v>0</v>
      </c>
      <c r="K480" s="9">
        <f>IF(Table421114[[#This Row],[Rok]]&lt;9,Table421114[[#This Row],[Odsetki normalne]]*50%,Table421114[[#This Row],[Odsetki normalne]])</f>
        <v>0</v>
      </c>
    </row>
    <row r="481" spans="2:11" x14ac:dyDescent="0.25">
      <c r="B481" s="6">
        <f t="shared" si="22"/>
        <v>39</v>
      </c>
      <c r="C481" s="7">
        <f t="shared" si="24"/>
        <v>465</v>
      </c>
      <c r="D481" s="8">
        <v>5.4800000000000001E-2</v>
      </c>
      <c r="E481" s="9">
        <f>I480*Table421114[[#This Row],[Oprocentowanie]]/12</f>
        <v>0</v>
      </c>
      <c r="F481" s="9">
        <f>Table421114[[#This Row],[Cała rata]]-Table421114[[#This Row],[Odsetki normalne]]</f>
        <v>0</v>
      </c>
      <c r="G481" s="20">
        <f t="shared" si="23"/>
        <v>0</v>
      </c>
      <c r="H481" s="9"/>
      <c r="I481" s="9">
        <f>IF(I480-F481&gt;0.001,I480-F481-Table421114[[#This Row],[Ile nadpłacamy przy tej racie?]],0)</f>
        <v>0</v>
      </c>
      <c r="K481" s="9">
        <f>IF(Table421114[[#This Row],[Rok]]&lt;9,Table421114[[#This Row],[Odsetki normalne]]*50%,Table421114[[#This Row],[Odsetki normalne]])</f>
        <v>0</v>
      </c>
    </row>
    <row r="482" spans="2:11" x14ac:dyDescent="0.25">
      <c r="B482" s="6">
        <f t="shared" si="22"/>
        <v>39</v>
      </c>
      <c r="C482" s="7">
        <f t="shared" si="24"/>
        <v>466</v>
      </c>
      <c r="D482" s="8">
        <v>5.4800000000000001E-2</v>
      </c>
      <c r="E482" s="9">
        <f>I481*Table421114[[#This Row],[Oprocentowanie]]/12</f>
        <v>0</v>
      </c>
      <c r="F482" s="9">
        <f>Table421114[[#This Row],[Cała rata]]-Table421114[[#This Row],[Odsetki normalne]]</f>
        <v>0</v>
      </c>
      <c r="G482" s="20">
        <f t="shared" si="23"/>
        <v>0</v>
      </c>
      <c r="H482" s="9"/>
      <c r="I482" s="9">
        <f>IF(I481-F482&gt;0.001,I481-F482-Table421114[[#This Row],[Ile nadpłacamy przy tej racie?]],0)</f>
        <v>0</v>
      </c>
      <c r="K482" s="9">
        <f>IF(Table421114[[#This Row],[Rok]]&lt;9,Table421114[[#This Row],[Odsetki normalne]]*50%,Table421114[[#This Row],[Odsetki normalne]])</f>
        <v>0</v>
      </c>
    </row>
    <row r="483" spans="2:11" x14ac:dyDescent="0.25">
      <c r="B483" s="6">
        <f t="shared" si="22"/>
        <v>39</v>
      </c>
      <c r="C483" s="7">
        <f t="shared" si="24"/>
        <v>467</v>
      </c>
      <c r="D483" s="8">
        <v>5.4800000000000001E-2</v>
      </c>
      <c r="E483" s="9">
        <f>I482*Table421114[[#This Row],[Oprocentowanie]]/12</f>
        <v>0</v>
      </c>
      <c r="F483" s="9">
        <f>Table421114[[#This Row],[Cała rata]]-Table421114[[#This Row],[Odsetki normalne]]</f>
        <v>0</v>
      </c>
      <c r="G483" s="20">
        <f t="shared" si="23"/>
        <v>0</v>
      </c>
      <c r="H483" s="9"/>
      <c r="I483" s="9">
        <f>IF(I482-F483&gt;0.001,I482-F483-Table421114[[#This Row],[Ile nadpłacamy przy tej racie?]],0)</f>
        <v>0</v>
      </c>
      <c r="K483" s="9">
        <f>IF(Table421114[[#This Row],[Rok]]&lt;9,Table421114[[#This Row],[Odsetki normalne]]*50%,Table421114[[#This Row],[Odsetki normalne]])</f>
        <v>0</v>
      </c>
    </row>
    <row r="484" spans="2:11" x14ac:dyDescent="0.25">
      <c r="B484" s="6">
        <f t="shared" si="22"/>
        <v>39</v>
      </c>
      <c r="C484" s="7">
        <f t="shared" si="24"/>
        <v>468</v>
      </c>
      <c r="D484" s="8">
        <v>5.4800000000000001E-2</v>
      </c>
      <c r="E484" s="9">
        <f>I483*Table421114[[#This Row],[Oprocentowanie]]/12</f>
        <v>0</v>
      </c>
      <c r="F484" s="9">
        <f>Table421114[[#This Row],[Cała rata]]-Table421114[[#This Row],[Odsetki normalne]]</f>
        <v>0</v>
      </c>
      <c r="G484" s="20">
        <f t="shared" si="23"/>
        <v>0</v>
      </c>
      <c r="H484" s="9"/>
      <c r="I484" s="9">
        <f>IF(I483-F484&gt;0.001,I483-F484-Table421114[[#This Row],[Ile nadpłacamy przy tej racie?]],0)</f>
        <v>0</v>
      </c>
      <c r="K484" s="9">
        <f>IF(Table421114[[#This Row],[Rok]]&lt;9,Table421114[[#This Row],[Odsetki normalne]]*50%,Table421114[[#This Row],[Odsetki normalne]])</f>
        <v>0</v>
      </c>
    </row>
    <row r="485" spans="2:11" x14ac:dyDescent="0.25">
      <c r="B485" s="1">
        <f t="shared" si="22"/>
        <v>40</v>
      </c>
      <c r="C485" s="4">
        <f t="shared" si="24"/>
        <v>469</v>
      </c>
      <c r="D485" s="5">
        <v>5.4800000000000001E-2</v>
      </c>
      <c r="E485" s="2">
        <f>I484*Table421114[[#This Row],[Oprocentowanie]]/12</f>
        <v>0</v>
      </c>
      <c r="F485" s="2">
        <f>Table421114[[#This Row],[Cała rata]]-Table421114[[#This Row],[Odsetki normalne]]</f>
        <v>0</v>
      </c>
      <c r="G485" s="20">
        <f t="shared" si="23"/>
        <v>0</v>
      </c>
      <c r="H485" s="2"/>
      <c r="I485" s="11">
        <f>IF(I484-F485&gt;0.001,I484-F485-Table421114[[#This Row],[Ile nadpłacamy przy tej racie?]],0)</f>
        <v>0</v>
      </c>
      <c r="K485" s="2">
        <f>IF(Table421114[[#This Row],[Rok]]&lt;9,Table421114[[#This Row],[Odsetki normalne]]*50%,Table421114[[#This Row],[Odsetki normalne]])</f>
        <v>0</v>
      </c>
    </row>
    <row r="486" spans="2:11" x14ac:dyDescent="0.25">
      <c r="B486" s="1">
        <f t="shared" si="22"/>
        <v>40</v>
      </c>
      <c r="C486" s="4">
        <f t="shared" si="24"/>
        <v>470</v>
      </c>
      <c r="D486" s="5">
        <v>5.4800000000000001E-2</v>
      </c>
      <c r="E486" s="2">
        <f>I485*Table421114[[#This Row],[Oprocentowanie]]/12</f>
        <v>0</v>
      </c>
      <c r="F486" s="2">
        <f>Table421114[[#This Row],[Cała rata]]-Table421114[[#This Row],[Odsetki normalne]]</f>
        <v>0</v>
      </c>
      <c r="G486" s="20">
        <f t="shared" si="23"/>
        <v>0</v>
      </c>
      <c r="H486" s="2"/>
      <c r="I486" s="11">
        <f>IF(I485-F486&gt;0.001,I485-F486-Table421114[[#This Row],[Ile nadpłacamy przy tej racie?]],0)</f>
        <v>0</v>
      </c>
      <c r="K486" s="2">
        <f>IF(Table421114[[#This Row],[Rok]]&lt;9,Table421114[[#This Row],[Odsetki normalne]]*50%,Table421114[[#This Row],[Odsetki normalne]])</f>
        <v>0</v>
      </c>
    </row>
    <row r="487" spans="2:11" x14ac:dyDescent="0.25">
      <c r="B487" s="1">
        <f t="shared" si="22"/>
        <v>40</v>
      </c>
      <c r="C487" s="4">
        <f t="shared" si="24"/>
        <v>471</v>
      </c>
      <c r="D487" s="5">
        <v>5.4800000000000001E-2</v>
      </c>
      <c r="E487" s="2">
        <f>I486*Table421114[[#This Row],[Oprocentowanie]]/12</f>
        <v>0</v>
      </c>
      <c r="F487" s="2">
        <f>Table421114[[#This Row],[Cała rata]]-Table421114[[#This Row],[Odsetki normalne]]</f>
        <v>0</v>
      </c>
      <c r="G487" s="20">
        <f t="shared" si="23"/>
        <v>0</v>
      </c>
      <c r="H487" s="2"/>
      <c r="I487" s="11">
        <f>IF(I486-F487&gt;0.001,I486-F487-Table421114[[#This Row],[Ile nadpłacamy przy tej racie?]],0)</f>
        <v>0</v>
      </c>
      <c r="K487" s="2">
        <f>IF(Table421114[[#This Row],[Rok]]&lt;9,Table421114[[#This Row],[Odsetki normalne]]*50%,Table421114[[#This Row],[Odsetki normalne]])</f>
        <v>0</v>
      </c>
    </row>
    <row r="488" spans="2:11" x14ac:dyDescent="0.25">
      <c r="B488" s="1">
        <f t="shared" si="22"/>
        <v>40</v>
      </c>
      <c r="C488" s="4">
        <f t="shared" si="24"/>
        <v>472</v>
      </c>
      <c r="D488" s="5">
        <v>5.4800000000000001E-2</v>
      </c>
      <c r="E488" s="2">
        <f>I487*Table421114[[#This Row],[Oprocentowanie]]/12</f>
        <v>0</v>
      </c>
      <c r="F488" s="2">
        <f>Table421114[[#This Row],[Cała rata]]-Table421114[[#This Row],[Odsetki normalne]]</f>
        <v>0</v>
      </c>
      <c r="G488" s="20">
        <f t="shared" si="23"/>
        <v>0</v>
      </c>
      <c r="H488" s="2"/>
      <c r="I488" s="11">
        <f>IF(I487-F488&gt;0.001,I487-F488-Table421114[[#This Row],[Ile nadpłacamy przy tej racie?]],0)</f>
        <v>0</v>
      </c>
      <c r="K488" s="2">
        <f>IF(Table421114[[#This Row],[Rok]]&lt;9,Table421114[[#This Row],[Odsetki normalne]]*50%,Table421114[[#This Row],[Odsetki normalne]])</f>
        <v>0</v>
      </c>
    </row>
    <row r="489" spans="2:11" x14ac:dyDescent="0.25">
      <c r="B489" s="1">
        <f t="shared" si="22"/>
        <v>40</v>
      </c>
      <c r="C489" s="4">
        <f t="shared" si="24"/>
        <v>473</v>
      </c>
      <c r="D489" s="5">
        <v>5.4800000000000001E-2</v>
      </c>
      <c r="E489" s="2">
        <f>I488*Table421114[[#This Row],[Oprocentowanie]]/12</f>
        <v>0</v>
      </c>
      <c r="F489" s="2">
        <f>Table421114[[#This Row],[Cała rata]]-Table421114[[#This Row],[Odsetki normalne]]</f>
        <v>0</v>
      </c>
      <c r="G489" s="20">
        <f t="shared" si="23"/>
        <v>0</v>
      </c>
      <c r="H489" s="2"/>
      <c r="I489" s="11">
        <f>IF(I488-F489&gt;0.001,I488-F489-Table421114[[#This Row],[Ile nadpłacamy przy tej racie?]],0)</f>
        <v>0</v>
      </c>
      <c r="K489" s="2">
        <f>IF(Table421114[[#This Row],[Rok]]&lt;9,Table421114[[#This Row],[Odsetki normalne]]*50%,Table421114[[#This Row],[Odsetki normalne]])</f>
        <v>0</v>
      </c>
    </row>
    <row r="490" spans="2:11" x14ac:dyDescent="0.25">
      <c r="B490" s="1">
        <f t="shared" si="22"/>
        <v>40</v>
      </c>
      <c r="C490" s="4">
        <f t="shared" si="24"/>
        <v>474</v>
      </c>
      <c r="D490" s="5">
        <v>5.4800000000000001E-2</v>
      </c>
      <c r="E490" s="2">
        <f>I489*Table421114[[#This Row],[Oprocentowanie]]/12</f>
        <v>0</v>
      </c>
      <c r="F490" s="2">
        <f>Table421114[[#This Row],[Cała rata]]-Table421114[[#This Row],[Odsetki normalne]]</f>
        <v>0</v>
      </c>
      <c r="G490" s="20">
        <f t="shared" si="23"/>
        <v>0</v>
      </c>
      <c r="H490" s="2"/>
      <c r="I490" s="11">
        <f>IF(I489-F490&gt;0.001,I489-F490-Table421114[[#This Row],[Ile nadpłacamy przy tej racie?]],0)</f>
        <v>0</v>
      </c>
      <c r="K490" s="2">
        <f>IF(Table421114[[#This Row],[Rok]]&lt;9,Table421114[[#This Row],[Odsetki normalne]]*50%,Table421114[[#This Row],[Odsetki normalne]])</f>
        <v>0</v>
      </c>
    </row>
    <row r="491" spans="2:11" x14ac:dyDescent="0.25">
      <c r="B491" s="1">
        <f t="shared" si="22"/>
        <v>40</v>
      </c>
      <c r="C491" s="4">
        <f t="shared" si="24"/>
        <v>475</v>
      </c>
      <c r="D491" s="5">
        <v>5.4800000000000001E-2</v>
      </c>
      <c r="E491" s="2">
        <f>I490*Table421114[[#This Row],[Oprocentowanie]]/12</f>
        <v>0</v>
      </c>
      <c r="F491" s="2">
        <f>Table421114[[#This Row],[Cała rata]]-Table421114[[#This Row],[Odsetki normalne]]</f>
        <v>0</v>
      </c>
      <c r="G491" s="20">
        <f t="shared" si="23"/>
        <v>0</v>
      </c>
      <c r="H491" s="2"/>
      <c r="I491" s="11">
        <f>IF(I490-F491&gt;0.001,I490-F491-Table421114[[#This Row],[Ile nadpłacamy przy tej racie?]],0)</f>
        <v>0</v>
      </c>
      <c r="K491" s="2">
        <f>IF(Table421114[[#This Row],[Rok]]&lt;9,Table421114[[#This Row],[Odsetki normalne]]*50%,Table421114[[#This Row],[Odsetki normalne]])</f>
        <v>0</v>
      </c>
    </row>
    <row r="492" spans="2:11" x14ac:dyDescent="0.25">
      <c r="B492" s="1">
        <f t="shared" si="22"/>
        <v>40</v>
      </c>
      <c r="C492" s="4">
        <f t="shared" si="24"/>
        <v>476</v>
      </c>
      <c r="D492" s="5">
        <v>5.4800000000000001E-2</v>
      </c>
      <c r="E492" s="2">
        <f>I491*Table421114[[#This Row],[Oprocentowanie]]/12</f>
        <v>0</v>
      </c>
      <c r="F492" s="2">
        <f>Table421114[[#This Row],[Cała rata]]-Table421114[[#This Row],[Odsetki normalne]]</f>
        <v>0</v>
      </c>
      <c r="G492" s="20">
        <f t="shared" si="23"/>
        <v>0</v>
      </c>
      <c r="H492" s="2"/>
      <c r="I492" s="11">
        <f>IF(I491-F492&gt;0.001,I491-F492-Table421114[[#This Row],[Ile nadpłacamy przy tej racie?]],0)</f>
        <v>0</v>
      </c>
      <c r="K492" s="2">
        <f>IF(Table421114[[#This Row],[Rok]]&lt;9,Table421114[[#This Row],[Odsetki normalne]]*50%,Table421114[[#This Row],[Odsetki normalne]])</f>
        <v>0</v>
      </c>
    </row>
    <row r="493" spans="2:11" x14ac:dyDescent="0.25">
      <c r="B493" s="1">
        <f t="shared" si="22"/>
        <v>40</v>
      </c>
      <c r="C493" s="4">
        <f t="shared" si="24"/>
        <v>477</v>
      </c>
      <c r="D493" s="5">
        <v>5.4800000000000001E-2</v>
      </c>
      <c r="E493" s="2">
        <f>I492*Table421114[[#This Row],[Oprocentowanie]]/12</f>
        <v>0</v>
      </c>
      <c r="F493" s="2">
        <f>Table421114[[#This Row],[Cała rata]]-Table421114[[#This Row],[Odsetki normalne]]</f>
        <v>0</v>
      </c>
      <c r="G493" s="20">
        <f t="shared" si="23"/>
        <v>0</v>
      </c>
      <c r="H493" s="2"/>
      <c r="I493" s="11">
        <f>IF(I492-F493&gt;0.001,I492-F493-Table421114[[#This Row],[Ile nadpłacamy przy tej racie?]],0)</f>
        <v>0</v>
      </c>
      <c r="K493" s="2">
        <f>IF(Table421114[[#This Row],[Rok]]&lt;9,Table421114[[#This Row],[Odsetki normalne]]*50%,Table421114[[#This Row],[Odsetki normalne]])</f>
        <v>0</v>
      </c>
    </row>
    <row r="494" spans="2:11" x14ac:dyDescent="0.25">
      <c r="B494" s="1">
        <f t="shared" si="22"/>
        <v>40</v>
      </c>
      <c r="C494" s="4">
        <f t="shared" si="24"/>
        <v>478</v>
      </c>
      <c r="D494" s="5">
        <v>5.4800000000000001E-2</v>
      </c>
      <c r="E494" s="2">
        <f>I493*Table421114[[#This Row],[Oprocentowanie]]/12</f>
        <v>0</v>
      </c>
      <c r="F494" s="2">
        <f>Table421114[[#This Row],[Cała rata]]-Table421114[[#This Row],[Odsetki normalne]]</f>
        <v>0</v>
      </c>
      <c r="G494" s="20">
        <f t="shared" si="23"/>
        <v>0</v>
      </c>
      <c r="H494" s="2"/>
      <c r="I494" s="11">
        <f>IF(I493-F494&gt;0.001,I493-F494-Table421114[[#This Row],[Ile nadpłacamy przy tej racie?]],0)</f>
        <v>0</v>
      </c>
      <c r="K494" s="2">
        <f>IF(Table421114[[#This Row],[Rok]]&lt;9,Table421114[[#This Row],[Odsetki normalne]]*50%,Table421114[[#This Row],[Odsetki normalne]])</f>
        <v>0</v>
      </c>
    </row>
    <row r="495" spans="2:11" x14ac:dyDescent="0.25">
      <c r="B495" s="1">
        <f t="shared" si="22"/>
        <v>40</v>
      </c>
      <c r="C495" s="4">
        <f t="shared" si="24"/>
        <v>479</v>
      </c>
      <c r="D495" s="5">
        <v>5.4800000000000001E-2</v>
      </c>
      <c r="E495" s="2">
        <f>I494*Table421114[[#This Row],[Oprocentowanie]]/12</f>
        <v>0</v>
      </c>
      <c r="F495" s="2">
        <f>Table421114[[#This Row],[Cała rata]]-Table421114[[#This Row],[Odsetki normalne]]</f>
        <v>0</v>
      </c>
      <c r="G495" s="20">
        <f t="shared" si="23"/>
        <v>0</v>
      </c>
      <c r="H495" s="2"/>
      <c r="I495" s="11">
        <f>IF(I494-F495&gt;0.001,I494-F495-Table421114[[#This Row],[Ile nadpłacamy przy tej racie?]],0)</f>
        <v>0</v>
      </c>
      <c r="K495" s="2">
        <f>IF(Table421114[[#This Row],[Rok]]&lt;9,Table421114[[#This Row],[Odsetki normalne]]*50%,Table421114[[#This Row],[Odsetki normalne]])</f>
        <v>0</v>
      </c>
    </row>
    <row r="496" spans="2:11" x14ac:dyDescent="0.25">
      <c r="B496" s="1">
        <f t="shared" si="22"/>
        <v>40</v>
      </c>
      <c r="C496" s="4">
        <f t="shared" si="24"/>
        <v>480</v>
      </c>
      <c r="D496" s="5">
        <v>5.4800000000000001E-2</v>
      </c>
      <c r="E496" s="2">
        <f>I495*Table421114[[#This Row],[Oprocentowanie]]/12</f>
        <v>0</v>
      </c>
      <c r="F496" s="2">
        <f>Table421114[[#This Row],[Cała rata]]-Table421114[[#This Row],[Odsetki normalne]]</f>
        <v>0</v>
      </c>
      <c r="G496" s="20">
        <f t="shared" si="23"/>
        <v>0</v>
      </c>
      <c r="H496" s="2"/>
      <c r="I496" s="11">
        <f>IF(I495-F496&gt;0.001,I495-F496-Table421114[[#This Row],[Ile nadpłacamy przy tej racie?]],0)</f>
        <v>0</v>
      </c>
      <c r="K496" s="2">
        <f>IF(Table421114[[#This Row],[Rok]]&lt;9,Table421114[[#This Row],[Odsetki normalne]]*50%,Table421114[[#This Row],[Odsetki normalne]])</f>
        <v>0</v>
      </c>
    </row>
    <row r="497" spans="3:9" x14ac:dyDescent="0.25">
      <c r="C497" s="4"/>
      <c r="D497" s="5"/>
      <c r="E497" s="2"/>
      <c r="F497" s="2"/>
      <c r="G497" s="2"/>
      <c r="H497" s="2"/>
      <c r="I497" s="2"/>
    </row>
    <row r="498" spans="3:9" x14ac:dyDescent="0.25">
      <c r="C498" s="4"/>
      <c r="D498" s="5"/>
      <c r="E498" s="2"/>
      <c r="F498" s="2"/>
      <c r="G498" s="2"/>
      <c r="H498" s="2"/>
      <c r="I498" s="2"/>
    </row>
  </sheetData>
  <pageMargins left="0.7" right="0.7" top="0.75" bottom="0.75" header="0.3" footer="0.3"/>
  <pageSetup paperSize="9" orientation="portrait" horizontalDpi="4294967294" verticalDpi="0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8"/>
  <sheetViews>
    <sheetView showGridLines="0" workbookViewId="0">
      <selection activeCell="I1" sqref="I1"/>
    </sheetView>
  </sheetViews>
  <sheetFormatPr defaultRowHeight="15" x14ac:dyDescent="0.25"/>
  <cols>
    <col min="1" max="1" width="1.85546875" style="1" customWidth="1"/>
    <col min="2" max="2" width="26.42578125" style="1" customWidth="1"/>
    <col min="3" max="4" width="16.85546875" style="1" customWidth="1"/>
    <col min="5" max="5" width="12.42578125" style="1" customWidth="1"/>
    <col min="6" max="6" width="14.7109375" style="1" customWidth="1"/>
    <col min="7" max="7" width="10.7109375" style="1" customWidth="1"/>
    <col min="8" max="8" width="17.7109375" style="1" bestFit="1" customWidth="1"/>
    <col min="9" max="9" width="21" style="1" customWidth="1"/>
    <col min="10" max="10" width="9.140625" style="1"/>
    <col min="11" max="11" width="16.7109375" style="1" customWidth="1"/>
    <col min="12" max="16384" width="9.140625" style="1"/>
  </cols>
  <sheetData>
    <row r="1" spans="2:11" ht="23.25" x14ac:dyDescent="0.25">
      <c r="B1" s="15" t="s">
        <v>40</v>
      </c>
    </row>
    <row r="2" spans="2:11" ht="18.75" x14ac:dyDescent="0.25">
      <c r="B2" s="16" t="s">
        <v>41</v>
      </c>
    </row>
    <row r="4" spans="2:11" x14ac:dyDescent="0.25">
      <c r="B4" s="4" t="s">
        <v>2</v>
      </c>
      <c r="C4" s="1">
        <v>20</v>
      </c>
    </row>
    <row r="5" spans="2:11" x14ac:dyDescent="0.25">
      <c r="B5" s="4" t="s">
        <v>3</v>
      </c>
      <c r="C5" s="1">
        <f>C4*12</f>
        <v>240</v>
      </c>
    </row>
    <row r="6" spans="2:11" x14ac:dyDescent="0.25">
      <c r="B6" s="4" t="s">
        <v>5</v>
      </c>
      <c r="C6" s="5">
        <v>6.4000000000000001E-2</v>
      </c>
    </row>
    <row r="7" spans="2:11" x14ac:dyDescent="0.25">
      <c r="B7" s="4" t="s">
        <v>0</v>
      </c>
      <c r="C7" s="2">
        <v>207967</v>
      </c>
      <c r="E7" s="5"/>
    </row>
    <row r="8" spans="2:11" x14ac:dyDescent="0.25">
      <c r="B8" s="4" t="s">
        <v>11</v>
      </c>
      <c r="C8" s="2">
        <f>PMT(C6/12,C4*12,C7)</f>
        <v>-1538.326793151833</v>
      </c>
    </row>
    <row r="10" spans="2:11" ht="30" x14ac:dyDescent="0.25">
      <c r="B10" s="1" t="s">
        <v>14</v>
      </c>
      <c r="C10" s="3" t="s">
        <v>20</v>
      </c>
      <c r="D10" s="3" t="s">
        <v>21</v>
      </c>
    </row>
    <row r="11" spans="2:11" x14ac:dyDescent="0.25">
      <c r="B11" s="4" t="s">
        <v>18</v>
      </c>
      <c r="C11" s="2">
        <f>SUM(Table42111417[Kapitał])+SUM(Table42111417[Ile nadpłacamy przy tej racie?])</f>
        <v>208409.57675802746</v>
      </c>
      <c r="D11" s="2">
        <f>SUM(Table42111417[Kapitał])+SUM(Table42111417[Ile nadpłacamy przy tej racie?])</f>
        <v>208409.57675802746</v>
      </c>
    </row>
    <row r="12" spans="2:11" x14ac:dyDescent="0.25">
      <c r="B12" s="4" t="s">
        <v>19</v>
      </c>
      <c r="C12" s="2">
        <f>SUM(E17:E496)</f>
        <v>91262.788628443843</v>
      </c>
      <c r="D12" s="2">
        <f>SUM(K17:K496)</f>
        <v>50050.846602515274</v>
      </c>
    </row>
    <row r="13" spans="2:11" x14ac:dyDescent="0.25">
      <c r="B13" s="4" t="s">
        <v>22</v>
      </c>
      <c r="C13" s="2">
        <f>C11+C12</f>
        <v>299672.36538647127</v>
      </c>
      <c r="D13" s="2">
        <f>D11+D12</f>
        <v>258460.42336054274</v>
      </c>
    </row>
    <row r="14" spans="2:11" x14ac:dyDescent="0.25">
      <c r="B14" s="4"/>
    </row>
    <row r="15" spans="2:11" ht="30.75" customHeight="1" x14ac:dyDescent="0.25">
      <c r="B15" s="10" t="s">
        <v>1</v>
      </c>
      <c r="C15" s="10" t="s">
        <v>4</v>
      </c>
      <c r="D15" s="10" t="s">
        <v>5</v>
      </c>
      <c r="E15" s="10" t="s">
        <v>16</v>
      </c>
      <c r="F15" s="10" t="s">
        <v>9</v>
      </c>
      <c r="G15" s="10" t="s">
        <v>10</v>
      </c>
      <c r="H15" s="10" t="s">
        <v>15</v>
      </c>
      <c r="I15" s="10" t="s">
        <v>6</v>
      </c>
      <c r="K15" s="3" t="s">
        <v>17</v>
      </c>
    </row>
    <row r="16" spans="2:11" x14ac:dyDescent="0.25">
      <c r="C16" s="4" t="s">
        <v>7</v>
      </c>
      <c r="I16" s="2">
        <f>C7</f>
        <v>207967</v>
      </c>
      <c r="K16" s="2">
        <f>IF(Table42111417[[#This Row],[Rok]]&lt;9,Table42111417[[#This Row],[Odsetki normalne]]*50%,Table42111417[[#This Row],[Odsetki normalne]])</f>
        <v>0</v>
      </c>
    </row>
    <row r="17" spans="2:11" x14ac:dyDescent="0.25">
      <c r="B17" s="6">
        <f>ROUNDUP(C17/12,0)</f>
        <v>1</v>
      </c>
      <c r="C17" s="7">
        <v>1</v>
      </c>
      <c r="D17" s="8">
        <f t="shared" ref="D17:D40" si="0">$C$6</f>
        <v>6.4000000000000001E-2</v>
      </c>
      <c r="E17" s="9">
        <f>I16*Table42111417[[#This Row],[Oprocentowanie]]/12</f>
        <v>1109.1573333333333</v>
      </c>
      <c r="F17" s="9">
        <f>Table42111417[[#This Row],[Cała rata]]-Table42111417[[#This Row],[Odsetki normalne]]</f>
        <v>429.16945981849972</v>
      </c>
      <c r="G17" s="20">
        <f>IF(I16&gt;0.001,-$C$8,0)</f>
        <v>1538.326793151833</v>
      </c>
      <c r="H17" s="9"/>
      <c r="I17" s="9">
        <f>IF(I16-F17&gt;0.001,I16-F17-Table42111417[[#This Row],[Ile nadpłacamy przy tej racie?]],0)</f>
        <v>207537.83054018149</v>
      </c>
      <c r="K17" s="9">
        <f>IF(Table42111417[[#This Row],[Rok]]&lt;9,Table42111417[[#This Row],[Odsetki normalne]]*50%,Table42111417[[#This Row],[Odsetki normalne]])</f>
        <v>554.57866666666666</v>
      </c>
    </row>
    <row r="18" spans="2:11" x14ac:dyDescent="0.25">
      <c r="B18" s="6">
        <f t="shared" ref="B18:B81" si="1">ROUNDUP(C18/12,0)</f>
        <v>1</v>
      </c>
      <c r="C18" s="7">
        <f>C17+1</f>
        <v>2</v>
      </c>
      <c r="D18" s="8">
        <f t="shared" si="0"/>
        <v>6.4000000000000001E-2</v>
      </c>
      <c r="E18" s="9">
        <f>I17*Table42111417[[#This Row],[Oprocentowanie]]/12</f>
        <v>1106.8684295476346</v>
      </c>
      <c r="F18" s="9">
        <f>Table42111417[[#This Row],[Cała rata]]-Table42111417[[#This Row],[Odsetki normalne]]</f>
        <v>431.45836360419844</v>
      </c>
      <c r="G18" s="20">
        <f t="shared" ref="G18:G81" si="2">IF(I17&gt;0.001,-$C$8,0)</f>
        <v>1538.326793151833</v>
      </c>
      <c r="H18" s="9"/>
      <c r="I18" s="9">
        <f>IF(I17-F18&gt;0.001,I17-F18-Table42111417[[#This Row],[Ile nadpłacamy przy tej racie?]],0)</f>
        <v>207106.37217657728</v>
      </c>
      <c r="K18" s="9">
        <f>IF(Table42111417[[#This Row],[Rok]]&lt;9,Table42111417[[#This Row],[Odsetki normalne]]*50%,Table42111417[[#This Row],[Odsetki normalne]])</f>
        <v>553.4342147738173</v>
      </c>
    </row>
    <row r="19" spans="2:11" x14ac:dyDescent="0.25">
      <c r="B19" s="6">
        <f t="shared" si="1"/>
        <v>1</v>
      </c>
      <c r="C19" s="7">
        <f t="shared" ref="C19:C82" si="3">C18+1</f>
        <v>3</v>
      </c>
      <c r="D19" s="8">
        <f t="shared" si="0"/>
        <v>6.4000000000000001E-2</v>
      </c>
      <c r="E19" s="9">
        <f>I18*Table42111417[[#This Row],[Oprocentowanie]]/12</f>
        <v>1104.5673182750788</v>
      </c>
      <c r="F19" s="9">
        <f>Table42111417[[#This Row],[Cała rata]]-Table42111417[[#This Row],[Odsetki normalne]]</f>
        <v>433.75947487675421</v>
      </c>
      <c r="G19" s="20">
        <f t="shared" si="2"/>
        <v>1538.326793151833</v>
      </c>
      <c r="H19" s="9"/>
      <c r="I19" s="9">
        <f>IF(I18-F19&gt;0.001,I18-F19-Table42111417[[#This Row],[Ile nadpłacamy przy tej racie?]],0)</f>
        <v>206672.61270170053</v>
      </c>
      <c r="K19" s="9">
        <f>IF(Table42111417[[#This Row],[Rok]]&lt;9,Table42111417[[#This Row],[Odsetki normalne]]*50%,Table42111417[[#This Row],[Odsetki normalne]])</f>
        <v>552.28365913753942</v>
      </c>
    </row>
    <row r="20" spans="2:11" x14ac:dyDescent="0.25">
      <c r="B20" s="6">
        <f t="shared" si="1"/>
        <v>1</v>
      </c>
      <c r="C20" s="7">
        <f t="shared" si="3"/>
        <v>4</v>
      </c>
      <c r="D20" s="8">
        <f t="shared" si="0"/>
        <v>6.4000000000000001E-2</v>
      </c>
      <c r="E20" s="9">
        <f>I19*Table42111417[[#This Row],[Oprocentowanie]]/12</f>
        <v>1102.2539344090694</v>
      </c>
      <c r="F20" s="9">
        <f>Table42111417[[#This Row],[Cała rata]]-Table42111417[[#This Row],[Odsetki normalne]]</f>
        <v>436.07285874276363</v>
      </c>
      <c r="G20" s="20">
        <f t="shared" si="2"/>
        <v>1538.326793151833</v>
      </c>
      <c r="H20" s="9"/>
      <c r="I20" s="9">
        <f>IF(I19-F20&gt;0.001,I19-F20-Table42111417[[#This Row],[Ile nadpłacamy przy tej racie?]],0)</f>
        <v>206236.53984295778</v>
      </c>
      <c r="K20" s="9">
        <f>IF(Table42111417[[#This Row],[Rok]]&lt;9,Table42111417[[#This Row],[Odsetki normalne]]*50%,Table42111417[[#This Row],[Odsetki normalne]])</f>
        <v>551.12696720453471</v>
      </c>
    </row>
    <row r="21" spans="2:11" x14ac:dyDescent="0.25">
      <c r="B21" s="6">
        <f t="shared" si="1"/>
        <v>1</v>
      </c>
      <c r="C21" s="7">
        <f t="shared" si="3"/>
        <v>5</v>
      </c>
      <c r="D21" s="8">
        <f t="shared" si="0"/>
        <v>6.4000000000000001E-2</v>
      </c>
      <c r="E21" s="9">
        <f>I20*Table42111417[[#This Row],[Oprocentowanie]]/12</f>
        <v>1099.9282124957747</v>
      </c>
      <c r="F21" s="9">
        <f>Table42111417[[#This Row],[Cała rata]]-Table42111417[[#This Row],[Odsetki normalne]]</f>
        <v>438.39858065605836</v>
      </c>
      <c r="G21" s="20">
        <f t="shared" si="2"/>
        <v>1538.326793151833</v>
      </c>
      <c r="H21" s="9"/>
      <c r="I21" s="9">
        <f>IF(I20-F21&gt;0.001,I20-F21-Table42111417[[#This Row],[Ile nadpłacamy przy tej racie?]],0)</f>
        <v>205798.14126230171</v>
      </c>
      <c r="K21" s="9">
        <f>IF(Table42111417[[#This Row],[Rok]]&lt;9,Table42111417[[#This Row],[Odsetki normalne]]*50%,Table42111417[[#This Row],[Odsetki normalne]])</f>
        <v>549.96410624788734</v>
      </c>
    </row>
    <row r="22" spans="2:11" x14ac:dyDescent="0.25">
      <c r="B22" s="6">
        <f t="shared" si="1"/>
        <v>1</v>
      </c>
      <c r="C22" s="7">
        <f t="shared" si="3"/>
        <v>6</v>
      </c>
      <c r="D22" s="8">
        <f t="shared" si="0"/>
        <v>6.4000000000000001E-2</v>
      </c>
      <c r="E22" s="9">
        <f>I21*Table42111417[[#This Row],[Oprocentowanie]]/12</f>
        <v>1097.5900867322759</v>
      </c>
      <c r="F22" s="9">
        <f>Table42111417[[#This Row],[Cała rata]]-Table42111417[[#This Row],[Odsetki normalne]]</f>
        <v>440.73670641955709</v>
      </c>
      <c r="G22" s="20">
        <f t="shared" si="2"/>
        <v>1538.326793151833</v>
      </c>
      <c r="H22" s="9"/>
      <c r="I22" s="9">
        <f>IF(I21-F22&gt;0.001,I21-F22-Table42111417[[#This Row],[Ile nadpłacamy przy tej racie?]],0)</f>
        <v>205357.40455588215</v>
      </c>
      <c r="K22" s="9">
        <f>IF(Table42111417[[#This Row],[Rok]]&lt;9,Table42111417[[#This Row],[Odsetki normalne]]*50%,Table42111417[[#This Row],[Odsetki normalne]])</f>
        <v>548.79504336613797</v>
      </c>
    </row>
    <row r="23" spans="2:11" x14ac:dyDescent="0.25">
      <c r="B23" s="6">
        <f t="shared" si="1"/>
        <v>1</v>
      </c>
      <c r="C23" s="7">
        <f t="shared" si="3"/>
        <v>7</v>
      </c>
      <c r="D23" s="8">
        <f t="shared" si="0"/>
        <v>6.4000000000000001E-2</v>
      </c>
      <c r="E23" s="9">
        <f>I22*Table42111417[[#This Row],[Oprocentowanie]]/12</f>
        <v>1095.2394909647048</v>
      </c>
      <c r="F23" s="9">
        <f>Table42111417[[#This Row],[Cała rata]]-Table42111417[[#This Row],[Odsetki normalne]]</f>
        <v>443.08730218712822</v>
      </c>
      <c r="G23" s="20">
        <f t="shared" si="2"/>
        <v>1538.326793151833</v>
      </c>
      <c r="H23" s="9"/>
      <c r="I23" s="9">
        <f>IF(I22-F23&gt;0.001,I22-F23-Table42111417[[#This Row],[Ile nadpłacamy przy tej racie?]],0)</f>
        <v>204914.31725369502</v>
      </c>
      <c r="K23" s="9">
        <f>IF(Table42111417[[#This Row],[Rok]]&lt;9,Table42111417[[#This Row],[Odsetki normalne]]*50%,Table42111417[[#This Row],[Odsetki normalne]])</f>
        <v>547.61974548235241</v>
      </c>
    </row>
    <row r="24" spans="2:11" x14ac:dyDescent="0.25">
      <c r="B24" s="6">
        <f t="shared" si="1"/>
        <v>1</v>
      </c>
      <c r="C24" s="7">
        <f t="shared" si="3"/>
        <v>8</v>
      </c>
      <c r="D24" s="8">
        <f t="shared" si="0"/>
        <v>6.4000000000000001E-2</v>
      </c>
      <c r="E24" s="9">
        <f>I23*Table42111417[[#This Row],[Oprocentowanie]]/12</f>
        <v>1092.8763586863736</v>
      </c>
      <c r="F24" s="9">
        <f>Table42111417[[#This Row],[Cała rata]]-Table42111417[[#This Row],[Odsetki normalne]]</f>
        <v>445.45043446545947</v>
      </c>
      <c r="G24" s="20">
        <f t="shared" si="2"/>
        <v>1538.326793151833</v>
      </c>
      <c r="H24" s="9"/>
      <c r="I24" s="9">
        <f>IF(I23-F24&gt;0.001,I23-F24-Table42111417[[#This Row],[Ile nadpłacamy przy tej racie?]],0)</f>
        <v>204468.86681922956</v>
      </c>
      <c r="K24" s="9">
        <f>IF(Table42111417[[#This Row],[Rok]]&lt;9,Table42111417[[#This Row],[Odsetki normalne]]*50%,Table42111417[[#This Row],[Odsetki normalne]])</f>
        <v>546.43817934318679</v>
      </c>
    </row>
    <row r="25" spans="2:11" x14ac:dyDescent="0.25">
      <c r="B25" s="6">
        <f t="shared" si="1"/>
        <v>1</v>
      </c>
      <c r="C25" s="7">
        <f t="shared" si="3"/>
        <v>9</v>
      </c>
      <c r="D25" s="8">
        <f t="shared" si="0"/>
        <v>6.4000000000000001E-2</v>
      </c>
      <c r="E25" s="9">
        <f>I24*Table42111417[[#This Row],[Oprocentowanie]]/12</f>
        <v>1090.5006230358911</v>
      </c>
      <c r="F25" s="9">
        <f>Table42111417[[#This Row],[Cała rata]]-Table42111417[[#This Row],[Odsetki normalne]]</f>
        <v>447.82617011594198</v>
      </c>
      <c r="G25" s="20">
        <f t="shared" si="2"/>
        <v>1538.326793151833</v>
      </c>
      <c r="H25" s="9"/>
      <c r="I25" s="9">
        <f>IF(I24-F25&gt;0.001,I24-F25-Table42111417[[#This Row],[Ile nadpłacamy przy tej racie?]],0)</f>
        <v>204021.04064911362</v>
      </c>
      <c r="K25" s="9">
        <f>IF(Table42111417[[#This Row],[Rok]]&lt;9,Table42111417[[#This Row],[Odsetki normalne]]*50%,Table42111417[[#This Row],[Odsetki normalne]])</f>
        <v>545.25031151794553</v>
      </c>
    </row>
    <row r="26" spans="2:11" x14ac:dyDescent="0.25">
      <c r="B26" s="6">
        <f t="shared" si="1"/>
        <v>1</v>
      </c>
      <c r="C26" s="7">
        <f t="shared" si="3"/>
        <v>10</v>
      </c>
      <c r="D26" s="8">
        <f t="shared" si="0"/>
        <v>6.4000000000000001E-2</v>
      </c>
      <c r="E26" s="9">
        <f>I25*Table42111417[[#This Row],[Oprocentowanie]]/12</f>
        <v>1088.1122167952726</v>
      </c>
      <c r="F26" s="9">
        <f>Table42111417[[#This Row],[Cała rata]]-Table42111417[[#This Row],[Odsetki normalne]]</f>
        <v>450.21457635656043</v>
      </c>
      <c r="G26" s="20">
        <f t="shared" si="2"/>
        <v>1538.326793151833</v>
      </c>
      <c r="H26" s="9"/>
      <c r="I26" s="9">
        <f>IF(I25-F26&gt;0.001,I25-F26-Table42111417[[#This Row],[Ile nadpłacamy przy tej racie?]],0)</f>
        <v>203570.82607275707</v>
      </c>
      <c r="K26" s="9">
        <f>IF(Table42111417[[#This Row],[Rok]]&lt;9,Table42111417[[#This Row],[Odsetki normalne]]*50%,Table42111417[[#This Row],[Odsetki normalne]])</f>
        <v>544.05610839763631</v>
      </c>
    </row>
    <row r="27" spans="2:11" x14ac:dyDescent="0.25">
      <c r="B27" s="6">
        <f t="shared" si="1"/>
        <v>1</v>
      </c>
      <c r="C27" s="7">
        <f t="shared" si="3"/>
        <v>11</v>
      </c>
      <c r="D27" s="8">
        <f t="shared" si="0"/>
        <v>6.4000000000000001E-2</v>
      </c>
      <c r="E27" s="9">
        <f>I26*Table42111417[[#This Row],[Oprocentowanie]]/12</f>
        <v>1085.7110723880378</v>
      </c>
      <c r="F27" s="9">
        <f>Table42111417[[#This Row],[Cała rata]]-Table42111417[[#This Row],[Odsetki normalne]]</f>
        <v>452.61572076379525</v>
      </c>
      <c r="G27" s="20">
        <f t="shared" si="2"/>
        <v>1538.326793151833</v>
      </c>
      <c r="H27" s="9"/>
      <c r="I27" s="9">
        <f>IF(I26-F27&gt;0.001,I26-F27-Table42111417[[#This Row],[Ile nadpłacamy przy tej racie?]],0)</f>
        <v>203118.21035199327</v>
      </c>
      <c r="K27" s="9">
        <f>IF(Table42111417[[#This Row],[Rok]]&lt;9,Table42111417[[#This Row],[Odsetki normalne]]*50%,Table42111417[[#This Row],[Odsetki normalne]])</f>
        <v>542.8555361940189</v>
      </c>
    </row>
    <row r="28" spans="2:11" x14ac:dyDescent="0.25">
      <c r="B28" s="6">
        <f t="shared" si="1"/>
        <v>1</v>
      </c>
      <c r="C28" s="7">
        <f t="shared" si="3"/>
        <v>12</v>
      </c>
      <c r="D28" s="8">
        <f t="shared" si="0"/>
        <v>6.4000000000000001E-2</v>
      </c>
      <c r="E28" s="9">
        <f>I27*Table42111417[[#This Row],[Oprocentowanie]]/12</f>
        <v>1083.2971218772975</v>
      </c>
      <c r="F28" s="9">
        <f>Table42111417[[#This Row],[Cała rata]]-Table42111417[[#This Row],[Odsetki normalne]]</f>
        <v>455.02967127453553</v>
      </c>
      <c r="G28" s="20">
        <f t="shared" si="2"/>
        <v>1538.326793151833</v>
      </c>
      <c r="H28" s="9"/>
      <c r="I28" s="9">
        <f>IF(I27-F28&gt;0.001,I27-F28-Table42111417[[#This Row],[Ile nadpłacamy przy tej racie?]],0)</f>
        <v>202663.18068071874</v>
      </c>
      <c r="K28" s="9">
        <f>IF(Table42111417[[#This Row],[Rok]]&lt;9,Table42111417[[#This Row],[Odsetki normalne]]*50%,Table42111417[[#This Row],[Odsetki normalne]])</f>
        <v>541.64856093864876</v>
      </c>
    </row>
    <row r="29" spans="2:11" x14ac:dyDescent="0.25">
      <c r="B29" s="1">
        <f t="shared" si="1"/>
        <v>2</v>
      </c>
      <c r="C29" s="4">
        <f t="shared" si="3"/>
        <v>13</v>
      </c>
      <c r="D29" s="5">
        <f t="shared" si="0"/>
        <v>6.4000000000000001E-2</v>
      </c>
      <c r="E29" s="2">
        <f>I28*Table42111417[[#This Row],[Oprocentowanie]]/12</f>
        <v>1080.8702969638332</v>
      </c>
      <c r="F29" s="2">
        <f>Table42111417[[#This Row],[Cała rata]]-Table42111417[[#This Row],[Odsetki normalne]]</f>
        <v>457.45649618799985</v>
      </c>
      <c r="G29" s="20">
        <f t="shared" si="2"/>
        <v>1538.326793151833</v>
      </c>
      <c r="H29" s="2"/>
      <c r="I29" s="11">
        <f>IF(I28-F29&gt;0.001,I28-F29-Table42111417[[#This Row],[Ile nadpłacamy przy tej racie?]],0)</f>
        <v>202205.72418453073</v>
      </c>
      <c r="K29" s="2">
        <f>IF(Table42111417[[#This Row],[Rok]]&lt;9,Table42111417[[#This Row],[Odsetki normalne]]*50%,Table42111417[[#This Row],[Odsetki normalne]])</f>
        <v>540.4351484819166</v>
      </c>
    </row>
    <row r="30" spans="2:11" x14ac:dyDescent="0.25">
      <c r="B30" s="1">
        <f t="shared" si="1"/>
        <v>2</v>
      </c>
      <c r="C30" s="4">
        <f t="shared" si="3"/>
        <v>14</v>
      </c>
      <c r="D30" s="5">
        <f t="shared" si="0"/>
        <v>6.4000000000000001E-2</v>
      </c>
      <c r="E30" s="2">
        <f>I29*Table42111417[[#This Row],[Oprocentowanie]]/12</f>
        <v>1078.4305289841639</v>
      </c>
      <c r="F30" s="2">
        <f>Table42111417[[#This Row],[Cała rata]]-Table42111417[[#This Row],[Odsetki normalne]]</f>
        <v>459.89626416766919</v>
      </c>
      <c r="G30" s="20">
        <f t="shared" si="2"/>
        <v>1538.326793151833</v>
      </c>
      <c r="H30" s="2"/>
      <c r="I30" s="11">
        <f>IF(I29-F30&gt;0.001,I29-F30-Table42111417[[#This Row],[Ile nadpłacamy przy tej racie?]],0)</f>
        <v>201745.82792036305</v>
      </c>
      <c r="K30" s="2">
        <f>IF(Table42111417[[#This Row],[Rok]]&lt;9,Table42111417[[#This Row],[Odsetki normalne]]*50%,Table42111417[[#This Row],[Odsetki normalne]])</f>
        <v>539.21526449208193</v>
      </c>
    </row>
    <row r="31" spans="2:11" x14ac:dyDescent="0.25">
      <c r="B31" s="1">
        <f t="shared" si="1"/>
        <v>2</v>
      </c>
      <c r="C31" s="4">
        <f t="shared" si="3"/>
        <v>15</v>
      </c>
      <c r="D31" s="5">
        <f t="shared" si="0"/>
        <v>6.4000000000000001E-2</v>
      </c>
      <c r="E31" s="2">
        <f>I30*Table42111417[[#This Row],[Oprocentowanie]]/12</f>
        <v>1075.977748908603</v>
      </c>
      <c r="F31" s="2">
        <f>Table42111417[[#This Row],[Cała rata]]-Table42111417[[#This Row],[Odsetki normalne]]</f>
        <v>462.34904424323008</v>
      </c>
      <c r="G31" s="20">
        <f t="shared" si="2"/>
        <v>1538.326793151833</v>
      </c>
      <c r="H31" s="2"/>
      <c r="I31" s="11">
        <f>IF(I30-F31&gt;0.001,I30-F31-Table42111417[[#This Row],[Ile nadpłacamy przy tej racie?]],0)</f>
        <v>201283.47887611983</v>
      </c>
      <c r="K31" s="2">
        <f>IF(Table42111417[[#This Row],[Rok]]&lt;9,Table42111417[[#This Row],[Odsetki normalne]]*50%,Table42111417[[#This Row],[Odsetki normalne]])</f>
        <v>537.98887445430148</v>
      </c>
    </row>
    <row r="32" spans="2:11" x14ac:dyDescent="0.25">
      <c r="B32" s="1">
        <f t="shared" si="1"/>
        <v>2</v>
      </c>
      <c r="C32" s="4">
        <f t="shared" si="3"/>
        <v>16</v>
      </c>
      <c r="D32" s="5">
        <f t="shared" si="0"/>
        <v>6.4000000000000001E-2</v>
      </c>
      <c r="E32" s="2">
        <f>I31*Table42111417[[#This Row],[Oprocentowanie]]/12</f>
        <v>1073.5118873393058</v>
      </c>
      <c r="F32" s="2">
        <f>Table42111417[[#This Row],[Cała rata]]-Table42111417[[#This Row],[Odsetki normalne]]</f>
        <v>464.81490581252729</v>
      </c>
      <c r="G32" s="20">
        <f t="shared" si="2"/>
        <v>1538.326793151833</v>
      </c>
      <c r="H32" s="2"/>
      <c r="I32" s="11">
        <f>IF(I31-F32&gt;0.001,I31-F32-Table42111417[[#This Row],[Ile nadpłacamy przy tej racie?]],0)</f>
        <v>200818.6639703073</v>
      </c>
      <c r="K32" s="2">
        <f>IF(Table42111417[[#This Row],[Rok]]&lt;9,Table42111417[[#This Row],[Odsetki normalne]]*50%,Table42111417[[#This Row],[Odsetki normalne]])</f>
        <v>536.75594366965288</v>
      </c>
    </row>
    <row r="33" spans="2:11" x14ac:dyDescent="0.25">
      <c r="B33" s="1">
        <f t="shared" si="1"/>
        <v>2</v>
      </c>
      <c r="C33" s="4">
        <f t="shared" si="3"/>
        <v>17</v>
      </c>
      <c r="D33" s="5">
        <f t="shared" si="0"/>
        <v>6.4000000000000001E-2</v>
      </c>
      <c r="E33" s="2">
        <f>I32*Table42111417[[#This Row],[Oprocentowanie]]/12</f>
        <v>1071.0328745083057</v>
      </c>
      <c r="F33" s="2">
        <f>Table42111417[[#This Row],[Cała rata]]-Table42111417[[#This Row],[Odsetki normalne]]</f>
        <v>467.29391864352738</v>
      </c>
      <c r="G33" s="20">
        <f t="shared" si="2"/>
        <v>1538.326793151833</v>
      </c>
      <c r="H33" s="2"/>
      <c r="I33" s="11">
        <f>IF(I32-F33&gt;0.001,I32-F33-Table42111417[[#This Row],[Ile nadpłacamy przy tej racie?]],0)</f>
        <v>200351.37005166378</v>
      </c>
      <c r="K33" s="2">
        <f>IF(Table42111417[[#This Row],[Rok]]&lt;9,Table42111417[[#This Row],[Odsetki normalne]]*50%,Table42111417[[#This Row],[Odsetki normalne]])</f>
        <v>535.51643725415283</v>
      </c>
    </row>
    <row r="34" spans="2:11" x14ac:dyDescent="0.25">
      <c r="B34" s="1">
        <f t="shared" si="1"/>
        <v>2</v>
      </c>
      <c r="C34" s="4">
        <f t="shared" si="3"/>
        <v>18</v>
      </c>
      <c r="D34" s="5">
        <f t="shared" si="0"/>
        <v>6.4000000000000001E-2</v>
      </c>
      <c r="E34" s="2">
        <f>I33*Table42111417[[#This Row],[Oprocentowanie]]/12</f>
        <v>1068.5406402755402</v>
      </c>
      <c r="F34" s="2">
        <f>Table42111417[[#This Row],[Cała rata]]-Table42111417[[#This Row],[Odsetki normalne]]</f>
        <v>469.78615287629282</v>
      </c>
      <c r="G34" s="20">
        <f t="shared" si="2"/>
        <v>1538.326793151833</v>
      </c>
      <c r="H34" s="2"/>
      <c r="I34" s="11">
        <f>IF(I33-F34&gt;0.001,I33-F34-Table42111417[[#This Row],[Ile nadpłacamy przy tej racie?]],0)</f>
        <v>199881.58389878747</v>
      </c>
      <c r="K34" s="2">
        <f>IF(Table42111417[[#This Row],[Rok]]&lt;9,Table42111417[[#This Row],[Odsetki normalne]]*50%,Table42111417[[#This Row],[Odsetki normalne]])</f>
        <v>534.27032013777011</v>
      </c>
    </row>
    <row r="35" spans="2:11" x14ac:dyDescent="0.25">
      <c r="B35" s="1">
        <f t="shared" si="1"/>
        <v>2</v>
      </c>
      <c r="C35" s="4">
        <f t="shared" si="3"/>
        <v>19</v>
      </c>
      <c r="D35" s="5">
        <f t="shared" si="0"/>
        <v>6.4000000000000001E-2</v>
      </c>
      <c r="E35" s="2">
        <f>I34*Table42111417[[#This Row],[Oprocentowanie]]/12</f>
        <v>1066.0351141268666</v>
      </c>
      <c r="F35" s="2">
        <f>Table42111417[[#This Row],[Cała rata]]-Table42111417[[#This Row],[Odsetki normalne]]</f>
        <v>472.29167902496647</v>
      </c>
      <c r="G35" s="20">
        <f t="shared" si="2"/>
        <v>1538.326793151833</v>
      </c>
      <c r="H35" s="2"/>
      <c r="I35" s="11">
        <f>IF(I34-F35&gt;0.001,I34-F35-Table42111417[[#This Row],[Ile nadpłacamy przy tej racie?]],0)</f>
        <v>199409.29221976252</v>
      </c>
      <c r="K35" s="2">
        <f>IF(Table42111417[[#This Row],[Rok]]&lt;9,Table42111417[[#This Row],[Odsetki normalne]]*50%,Table42111417[[#This Row],[Odsetki normalne]])</f>
        <v>533.01755706343329</v>
      </c>
    </row>
    <row r="36" spans="2:11" x14ac:dyDescent="0.25">
      <c r="B36" s="1">
        <f t="shared" si="1"/>
        <v>2</v>
      </c>
      <c r="C36" s="4">
        <f t="shared" si="3"/>
        <v>20</v>
      </c>
      <c r="D36" s="5">
        <f t="shared" si="0"/>
        <v>6.4000000000000001E-2</v>
      </c>
      <c r="E36" s="2">
        <f>I35*Table42111417[[#This Row],[Oprocentowanie]]/12</f>
        <v>1063.5162251720667</v>
      </c>
      <c r="F36" s="2">
        <f>Table42111417[[#This Row],[Cała rata]]-Table42111417[[#This Row],[Odsetki normalne]]</f>
        <v>474.81056797976635</v>
      </c>
      <c r="G36" s="20">
        <f t="shared" si="2"/>
        <v>1538.326793151833</v>
      </c>
      <c r="H36" s="2"/>
      <c r="I36" s="11">
        <f>IF(I35-F36&gt;0.001,I35-F36-Table42111417[[#This Row],[Ile nadpłacamy przy tej racie?]],0)</f>
        <v>198934.48165178276</v>
      </c>
      <c r="K36" s="2">
        <f>IF(Table42111417[[#This Row],[Rok]]&lt;9,Table42111417[[#This Row],[Odsetki normalne]]*50%,Table42111417[[#This Row],[Odsetki normalne]])</f>
        <v>531.75811258603335</v>
      </c>
    </row>
    <row r="37" spans="2:11" x14ac:dyDescent="0.25">
      <c r="B37" s="1">
        <f t="shared" si="1"/>
        <v>2</v>
      </c>
      <c r="C37" s="4">
        <f t="shared" si="3"/>
        <v>21</v>
      </c>
      <c r="D37" s="5">
        <f t="shared" si="0"/>
        <v>6.4000000000000001E-2</v>
      </c>
      <c r="E37" s="2">
        <f>I36*Table42111417[[#This Row],[Oprocentowanie]]/12</f>
        <v>1060.9839021428413</v>
      </c>
      <c r="F37" s="2">
        <f>Table42111417[[#This Row],[Cała rata]]-Table42111417[[#This Row],[Odsetki normalne]]</f>
        <v>477.34289100899173</v>
      </c>
      <c r="G37" s="20">
        <f t="shared" si="2"/>
        <v>1538.326793151833</v>
      </c>
      <c r="H37" s="2"/>
      <c r="I37" s="11">
        <f>IF(I36-F37&gt;0.001,I36-F37-Table42111417[[#This Row],[Ile nadpłacamy przy tej racie?]],0)</f>
        <v>198457.13876077376</v>
      </c>
      <c r="K37" s="2">
        <f>IF(Table42111417[[#This Row],[Rok]]&lt;9,Table42111417[[#This Row],[Odsetki normalne]]*50%,Table42111417[[#This Row],[Odsetki normalne]])</f>
        <v>530.49195107142066</v>
      </c>
    </row>
    <row r="38" spans="2:11" x14ac:dyDescent="0.25">
      <c r="B38" s="1">
        <f t="shared" si="1"/>
        <v>2</v>
      </c>
      <c r="C38" s="4">
        <f t="shared" si="3"/>
        <v>22</v>
      </c>
      <c r="D38" s="5">
        <f t="shared" si="0"/>
        <v>6.4000000000000001E-2</v>
      </c>
      <c r="E38" s="2">
        <f>I37*Table42111417[[#This Row],[Oprocentowanie]]/12</f>
        <v>1058.4380733907935</v>
      </c>
      <c r="F38" s="2">
        <f>Table42111417[[#This Row],[Cała rata]]-Table42111417[[#This Row],[Odsetki normalne]]</f>
        <v>479.88871976103951</v>
      </c>
      <c r="G38" s="20">
        <f t="shared" si="2"/>
        <v>1538.326793151833</v>
      </c>
      <c r="H38" s="2"/>
      <c r="I38" s="11">
        <f>IF(I37-F38&gt;0.001,I37-F38-Table42111417[[#This Row],[Ile nadpłacamy przy tej racie?]],0)</f>
        <v>197977.25004101271</v>
      </c>
      <c r="K38" s="2">
        <f>IF(Table42111417[[#This Row],[Rok]]&lt;9,Table42111417[[#This Row],[Odsetki normalne]]*50%,Table42111417[[#This Row],[Odsetki normalne]])</f>
        <v>529.21903669539677</v>
      </c>
    </row>
    <row r="39" spans="2:11" x14ac:dyDescent="0.25">
      <c r="B39" s="1">
        <f t="shared" si="1"/>
        <v>2</v>
      </c>
      <c r="C39" s="4">
        <f t="shared" si="3"/>
        <v>23</v>
      </c>
      <c r="D39" s="5">
        <f t="shared" si="0"/>
        <v>6.4000000000000001E-2</v>
      </c>
      <c r="E39" s="2">
        <f>I38*Table42111417[[#This Row],[Oprocentowanie]]/12</f>
        <v>1055.8786668854011</v>
      </c>
      <c r="F39" s="2">
        <f>Table42111417[[#This Row],[Cała rata]]-Table42111417[[#This Row],[Odsetki normalne]]</f>
        <v>482.44812626643193</v>
      </c>
      <c r="G39" s="20">
        <f t="shared" si="2"/>
        <v>1538.326793151833</v>
      </c>
      <c r="H39" s="2"/>
      <c r="I39" s="11">
        <f>IF(I38-F39&gt;0.001,I38-F39-Table42111417[[#This Row],[Ile nadpłacamy przy tej racie?]],0)</f>
        <v>197494.80191474629</v>
      </c>
      <c r="K39" s="2">
        <f>IF(Table42111417[[#This Row],[Rok]]&lt;9,Table42111417[[#This Row],[Odsetki normalne]]*50%,Table42111417[[#This Row],[Odsetki normalne]])</f>
        <v>527.93933344270056</v>
      </c>
    </row>
    <row r="40" spans="2:11" x14ac:dyDescent="0.25">
      <c r="B40" s="1">
        <f t="shared" si="1"/>
        <v>2</v>
      </c>
      <c r="C40" s="4">
        <f t="shared" si="3"/>
        <v>24</v>
      </c>
      <c r="D40" s="5">
        <f t="shared" si="0"/>
        <v>6.4000000000000001E-2</v>
      </c>
      <c r="E40" s="2">
        <f>I39*Table42111417[[#This Row],[Oprocentowanie]]/12</f>
        <v>1053.3056102119801</v>
      </c>
      <c r="F40" s="2">
        <f>Table42111417[[#This Row],[Cała rata]]-Table42111417[[#This Row],[Odsetki normalne]]</f>
        <v>485.02118293985291</v>
      </c>
      <c r="G40" s="20">
        <f t="shared" si="2"/>
        <v>1538.326793151833</v>
      </c>
      <c r="H40" s="2"/>
      <c r="I40" s="11">
        <f>IF(I39-F40&gt;0.001,I39-F40-Table42111417[[#This Row],[Ile nadpłacamy przy tej racie?]],0)</f>
        <v>197009.78073180644</v>
      </c>
      <c r="K40" s="2">
        <f>IF(Table42111417[[#This Row],[Rok]]&lt;9,Table42111417[[#This Row],[Odsetki normalne]]*50%,Table42111417[[#This Row],[Odsetki normalne]])</f>
        <v>526.65280510599007</v>
      </c>
    </row>
    <row r="41" spans="2:11" x14ac:dyDescent="0.25">
      <c r="B41" s="6">
        <f t="shared" si="1"/>
        <v>3</v>
      </c>
      <c r="C41" s="7">
        <f t="shared" si="3"/>
        <v>25</v>
      </c>
      <c r="D41" s="8">
        <v>5.4800000000000001E-2</v>
      </c>
      <c r="E41" s="9">
        <f>I40*Table42111417[[#This Row],[Oprocentowanie]]/12</f>
        <v>899.67799867524946</v>
      </c>
      <c r="F41" s="9">
        <f>Table42111417[[#This Row],[Cała rata]]-Table42111417[[#This Row],[Odsetki normalne]]</f>
        <v>638.64879447658359</v>
      </c>
      <c r="G41" s="20">
        <f t="shared" si="2"/>
        <v>1538.326793151833</v>
      </c>
      <c r="H41" s="9"/>
      <c r="I41" s="9">
        <f>IF(I40-F41&gt;0.001,I40-F41-Table42111417[[#This Row],[Ile nadpłacamy przy tej racie?]],0)</f>
        <v>196371.13193732986</v>
      </c>
      <c r="K41" s="9">
        <f>IF(Table42111417[[#This Row],[Rok]]&lt;9,Table42111417[[#This Row],[Odsetki normalne]]*50%,Table42111417[[#This Row],[Odsetki normalne]])</f>
        <v>449.83899933762473</v>
      </c>
    </row>
    <row r="42" spans="2:11" x14ac:dyDescent="0.25">
      <c r="B42" s="6">
        <f t="shared" si="1"/>
        <v>3</v>
      </c>
      <c r="C42" s="7">
        <f t="shared" si="3"/>
        <v>26</v>
      </c>
      <c r="D42" s="8">
        <v>5.4800000000000001E-2</v>
      </c>
      <c r="E42" s="9">
        <f>I41*Table42111417[[#This Row],[Oprocentowanie]]/12</f>
        <v>896.76150251380648</v>
      </c>
      <c r="F42" s="9">
        <f>Table42111417[[#This Row],[Cała rata]]-Table42111417[[#This Row],[Odsetki normalne]]</f>
        <v>641.56529063802657</v>
      </c>
      <c r="G42" s="20">
        <f t="shared" si="2"/>
        <v>1538.326793151833</v>
      </c>
      <c r="H42" s="9"/>
      <c r="I42" s="9">
        <f>IF(I41-F42&gt;0.001,I41-F42-Table42111417[[#This Row],[Ile nadpłacamy przy tej racie?]],0)</f>
        <v>195729.56664669185</v>
      </c>
      <c r="K42" s="9">
        <f>IF(Table42111417[[#This Row],[Rok]]&lt;9,Table42111417[[#This Row],[Odsetki normalne]]*50%,Table42111417[[#This Row],[Odsetki normalne]])</f>
        <v>448.38075125690324</v>
      </c>
    </row>
    <row r="43" spans="2:11" x14ac:dyDescent="0.25">
      <c r="B43" s="6">
        <f t="shared" si="1"/>
        <v>3</v>
      </c>
      <c r="C43" s="7">
        <f t="shared" si="3"/>
        <v>27</v>
      </c>
      <c r="D43" s="8">
        <v>5.4800000000000001E-2</v>
      </c>
      <c r="E43" s="9">
        <f>I42*Table42111417[[#This Row],[Oprocentowanie]]/12</f>
        <v>893.83168768655958</v>
      </c>
      <c r="F43" s="9">
        <f>Table42111417[[#This Row],[Cała rata]]-Table42111417[[#This Row],[Odsetki normalne]]</f>
        <v>644.49510546527347</v>
      </c>
      <c r="G43" s="20">
        <f t="shared" si="2"/>
        <v>1538.326793151833</v>
      </c>
      <c r="H43" s="9"/>
      <c r="I43" s="9">
        <f>IF(I42-F43&gt;0.001,I42-F43-Table42111417[[#This Row],[Ile nadpłacamy przy tej racie?]],0)</f>
        <v>195085.07154122659</v>
      </c>
      <c r="K43" s="9">
        <f>IF(Table42111417[[#This Row],[Rok]]&lt;9,Table42111417[[#This Row],[Odsetki normalne]]*50%,Table42111417[[#This Row],[Odsetki normalne]])</f>
        <v>446.91584384327979</v>
      </c>
    </row>
    <row r="44" spans="2:11" x14ac:dyDescent="0.25">
      <c r="B44" s="6">
        <f t="shared" si="1"/>
        <v>3</v>
      </c>
      <c r="C44" s="7">
        <f t="shared" si="3"/>
        <v>28</v>
      </c>
      <c r="D44" s="8">
        <v>5.4800000000000001E-2</v>
      </c>
      <c r="E44" s="9">
        <f>I43*Table42111417[[#This Row],[Oprocentowanie]]/12</f>
        <v>890.88849337160138</v>
      </c>
      <c r="F44" s="9">
        <f>Table42111417[[#This Row],[Cała rata]]-Table42111417[[#This Row],[Odsetki normalne]]</f>
        <v>647.43829978023166</v>
      </c>
      <c r="G44" s="20">
        <f t="shared" si="2"/>
        <v>1538.326793151833</v>
      </c>
      <c r="H44" s="9"/>
      <c r="I44" s="9">
        <f>IF(I43-F44&gt;0.001,I43-F44-Table42111417[[#This Row],[Ile nadpłacamy przy tej racie?]],0)</f>
        <v>194437.63324144634</v>
      </c>
      <c r="K44" s="9">
        <f>IF(Table42111417[[#This Row],[Rok]]&lt;9,Table42111417[[#This Row],[Odsetki normalne]]*50%,Table42111417[[#This Row],[Odsetki normalne]])</f>
        <v>445.44424668580069</v>
      </c>
    </row>
    <row r="45" spans="2:11" x14ac:dyDescent="0.25">
      <c r="B45" s="6">
        <f t="shared" si="1"/>
        <v>3</v>
      </c>
      <c r="C45" s="7">
        <f t="shared" si="3"/>
        <v>29</v>
      </c>
      <c r="D45" s="8">
        <v>5.4800000000000001E-2</v>
      </c>
      <c r="E45" s="9">
        <f>I44*Table42111417[[#This Row],[Oprocentowanie]]/12</f>
        <v>887.93185846927156</v>
      </c>
      <c r="F45" s="9">
        <f>Table42111417[[#This Row],[Cała rata]]-Table42111417[[#This Row],[Odsetki normalne]]</f>
        <v>650.39493468256148</v>
      </c>
      <c r="G45" s="20">
        <f t="shared" si="2"/>
        <v>1538.326793151833</v>
      </c>
      <c r="H45" s="9"/>
      <c r="I45" s="9">
        <f>IF(I44-F45&gt;0.001,I44-F45-Table42111417[[#This Row],[Ile nadpłacamy przy tej racie?]],0)</f>
        <v>193787.23830676379</v>
      </c>
      <c r="K45" s="9">
        <f>IF(Table42111417[[#This Row],[Rok]]&lt;9,Table42111417[[#This Row],[Odsetki normalne]]*50%,Table42111417[[#This Row],[Odsetki normalne]])</f>
        <v>443.96592923463578</v>
      </c>
    </row>
    <row r="46" spans="2:11" x14ac:dyDescent="0.25">
      <c r="B46" s="6">
        <f t="shared" si="1"/>
        <v>3</v>
      </c>
      <c r="C46" s="7">
        <f t="shared" si="3"/>
        <v>30</v>
      </c>
      <c r="D46" s="8">
        <v>5.4800000000000001E-2</v>
      </c>
      <c r="E46" s="9">
        <f>I45*Table42111417[[#This Row],[Oprocentowanie]]/12</f>
        <v>884.96172160088793</v>
      </c>
      <c r="F46" s="9">
        <f>Table42111417[[#This Row],[Cała rata]]-Table42111417[[#This Row],[Odsetki normalne]]</f>
        <v>653.36507155094512</v>
      </c>
      <c r="G46" s="20">
        <f t="shared" si="2"/>
        <v>1538.326793151833</v>
      </c>
      <c r="H46" s="9"/>
      <c r="I46" s="9">
        <f>IF(I45-F46&gt;0.001,I45-F46-Table42111417[[#This Row],[Ile nadpłacamy przy tej racie?]],0)</f>
        <v>193133.87323521284</v>
      </c>
      <c r="K46" s="9">
        <f>IF(Table42111417[[#This Row],[Rok]]&lt;9,Table42111417[[#This Row],[Odsetki normalne]]*50%,Table42111417[[#This Row],[Odsetki normalne]])</f>
        <v>442.48086080044396</v>
      </c>
    </row>
    <row r="47" spans="2:11" x14ac:dyDescent="0.25">
      <c r="B47" s="6">
        <f t="shared" si="1"/>
        <v>3</v>
      </c>
      <c r="C47" s="7">
        <f t="shared" si="3"/>
        <v>31</v>
      </c>
      <c r="D47" s="8">
        <v>5.4800000000000001E-2</v>
      </c>
      <c r="E47" s="9">
        <f>I46*Table42111417[[#This Row],[Oprocentowanie]]/12</f>
        <v>881.97802110747205</v>
      </c>
      <c r="F47" s="9">
        <f>Table42111417[[#This Row],[Cała rata]]-Table42111417[[#This Row],[Odsetki normalne]]</f>
        <v>656.348772044361</v>
      </c>
      <c r="G47" s="20">
        <f t="shared" si="2"/>
        <v>1538.326793151833</v>
      </c>
      <c r="H47" s="9"/>
      <c r="I47" s="9">
        <f>IF(I46-F47&gt;0.001,I46-F47-Table42111417[[#This Row],[Ile nadpłacamy przy tej racie?]],0)</f>
        <v>192477.52446316849</v>
      </c>
      <c r="K47" s="9">
        <f>IF(Table42111417[[#This Row],[Rok]]&lt;9,Table42111417[[#This Row],[Odsetki normalne]]*50%,Table42111417[[#This Row],[Odsetki normalne]])</f>
        <v>440.98901055373602</v>
      </c>
    </row>
    <row r="48" spans="2:11" x14ac:dyDescent="0.25">
      <c r="B48" s="6">
        <f t="shared" si="1"/>
        <v>3</v>
      </c>
      <c r="C48" s="7">
        <f t="shared" si="3"/>
        <v>32</v>
      </c>
      <c r="D48" s="8">
        <v>5.4800000000000001E-2</v>
      </c>
      <c r="E48" s="9">
        <f>I47*Table42111417[[#This Row],[Oprocentowanie]]/12</f>
        <v>878.98069504846944</v>
      </c>
      <c r="F48" s="9">
        <f>Table42111417[[#This Row],[Cała rata]]-Table42111417[[#This Row],[Odsetki normalne]]</f>
        <v>659.3460981033636</v>
      </c>
      <c r="G48" s="20">
        <f t="shared" si="2"/>
        <v>1538.326793151833</v>
      </c>
      <c r="H48" s="9"/>
      <c r="I48" s="9">
        <f>IF(I47-F48&gt;0.001,I47-F48-Table42111417[[#This Row],[Ile nadpłacamy przy tej racie?]],0)</f>
        <v>191818.17836506513</v>
      </c>
      <c r="K48" s="9">
        <f>IF(Table42111417[[#This Row],[Rok]]&lt;9,Table42111417[[#This Row],[Odsetki normalne]]*50%,Table42111417[[#This Row],[Odsetki normalne]])</f>
        <v>439.49034752423472</v>
      </c>
    </row>
    <row r="49" spans="2:11" x14ac:dyDescent="0.25">
      <c r="B49" s="6">
        <f t="shared" si="1"/>
        <v>3</v>
      </c>
      <c r="C49" s="7">
        <f t="shared" si="3"/>
        <v>33</v>
      </c>
      <c r="D49" s="8">
        <v>5.4800000000000001E-2</v>
      </c>
      <c r="E49" s="9">
        <f>I48*Table42111417[[#This Row],[Oprocentowanie]]/12</f>
        <v>875.96968120046415</v>
      </c>
      <c r="F49" s="9">
        <f>Table42111417[[#This Row],[Cała rata]]-Table42111417[[#This Row],[Odsetki normalne]]</f>
        <v>662.35711195136889</v>
      </c>
      <c r="G49" s="20">
        <f t="shared" si="2"/>
        <v>1538.326793151833</v>
      </c>
      <c r="H49" s="9"/>
      <c r="I49" s="9">
        <f>IF(I48-F49&gt;0.001,I48-F49-Table42111417[[#This Row],[Ile nadpłacamy przy tej racie?]],0)</f>
        <v>191155.82125311377</v>
      </c>
      <c r="K49" s="9">
        <f>IF(Table42111417[[#This Row],[Rok]]&lt;9,Table42111417[[#This Row],[Odsetki normalne]]*50%,Table42111417[[#This Row],[Odsetki normalne]])</f>
        <v>437.98484060023208</v>
      </c>
    </row>
    <row r="50" spans="2:11" x14ac:dyDescent="0.25">
      <c r="B50" s="6">
        <f t="shared" si="1"/>
        <v>3</v>
      </c>
      <c r="C50" s="7">
        <f t="shared" si="3"/>
        <v>34</v>
      </c>
      <c r="D50" s="8">
        <v>5.4800000000000001E-2</v>
      </c>
      <c r="E50" s="9">
        <f>I49*Table42111417[[#This Row],[Oprocentowanie]]/12</f>
        <v>872.94491705588632</v>
      </c>
      <c r="F50" s="9">
        <f>Table42111417[[#This Row],[Cała rata]]-Table42111417[[#This Row],[Odsetki normalne]]</f>
        <v>665.38187609594672</v>
      </c>
      <c r="G50" s="20">
        <f t="shared" si="2"/>
        <v>1538.326793151833</v>
      </c>
      <c r="H50" s="9"/>
      <c r="I50" s="9">
        <f>IF(I49-F50&gt;0.001,I49-F50-Table42111417[[#This Row],[Ile nadpłacamy przy tej racie?]],0)</f>
        <v>190490.43937701781</v>
      </c>
      <c r="K50" s="9">
        <f>IF(Table42111417[[#This Row],[Rok]]&lt;9,Table42111417[[#This Row],[Odsetki normalne]]*50%,Table42111417[[#This Row],[Odsetki normalne]])</f>
        <v>436.47245852794316</v>
      </c>
    </row>
    <row r="51" spans="2:11" x14ac:dyDescent="0.25">
      <c r="B51" s="6">
        <f t="shared" si="1"/>
        <v>3</v>
      </c>
      <c r="C51" s="7">
        <f t="shared" si="3"/>
        <v>35</v>
      </c>
      <c r="D51" s="8">
        <v>5.4800000000000001E-2</v>
      </c>
      <c r="E51" s="9">
        <f>I50*Table42111417[[#This Row],[Oprocentowanie]]/12</f>
        <v>869.9063398217146</v>
      </c>
      <c r="F51" s="9">
        <f>Table42111417[[#This Row],[Cała rata]]-Table42111417[[#This Row],[Odsetki normalne]]</f>
        <v>668.42045333011845</v>
      </c>
      <c r="G51" s="20">
        <f t="shared" si="2"/>
        <v>1538.326793151833</v>
      </c>
      <c r="H51" s="9"/>
      <c r="I51" s="9">
        <f>IF(I50-F51&gt;0.001,I50-F51-Table42111417[[#This Row],[Ile nadpłacamy przy tej racie?]],0)</f>
        <v>189822.01892368769</v>
      </c>
      <c r="K51" s="9">
        <f>IF(Table42111417[[#This Row],[Rok]]&lt;9,Table42111417[[#This Row],[Odsetki normalne]]*50%,Table42111417[[#This Row],[Odsetki normalne]])</f>
        <v>434.9531699108573</v>
      </c>
    </row>
    <row r="52" spans="2:11" x14ac:dyDescent="0.25">
      <c r="B52" s="6">
        <f t="shared" si="1"/>
        <v>3</v>
      </c>
      <c r="C52" s="7">
        <f t="shared" si="3"/>
        <v>36</v>
      </c>
      <c r="D52" s="8">
        <v>5.4800000000000001E-2</v>
      </c>
      <c r="E52" s="9">
        <f>I51*Table42111417[[#This Row],[Oprocentowanie]]/12</f>
        <v>866.85388641817383</v>
      </c>
      <c r="F52" s="9">
        <f>Table42111417[[#This Row],[Cała rata]]-Table42111417[[#This Row],[Odsetki normalne]]</f>
        <v>671.47290673365922</v>
      </c>
      <c r="G52" s="20">
        <f t="shared" si="2"/>
        <v>1538.326793151833</v>
      </c>
      <c r="H52" s="9"/>
      <c r="I52" s="9">
        <f>IF(I51-F52&gt;0.001,I51-F52-Table42111417[[#This Row],[Ile nadpłacamy przy tej racie?]],0)</f>
        <v>189150.54601695403</v>
      </c>
      <c r="K52" s="9">
        <f>IF(Table42111417[[#This Row],[Rok]]&lt;9,Table42111417[[#This Row],[Odsetki normalne]]*50%,Table42111417[[#This Row],[Odsetki normalne]])</f>
        <v>433.42694320908691</v>
      </c>
    </row>
    <row r="53" spans="2:11" x14ac:dyDescent="0.25">
      <c r="B53" s="1">
        <f t="shared" si="1"/>
        <v>4</v>
      </c>
      <c r="C53" s="4">
        <f t="shared" si="3"/>
        <v>37</v>
      </c>
      <c r="D53" s="5">
        <v>5.4800000000000001E-2</v>
      </c>
      <c r="E53" s="2">
        <f>I52*Table42111417[[#This Row],[Oprocentowanie]]/12</f>
        <v>863.78749347742348</v>
      </c>
      <c r="F53" s="2">
        <f>Table42111417[[#This Row],[Cała rata]]-Table42111417[[#This Row],[Odsetki normalne]]</f>
        <v>674.53929967440956</v>
      </c>
      <c r="G53" s="20">
        <f t="shared" si="2"/>
        <v>1538.326793151833</v>
      </c>
      <c r="H53" s="11"/>
      <c r="I53" s="11">
        <f>IF(I52-F53&gt;0.001,I52-F53-Table42111417[[#This Row],[Ile nadpłacamy przy tej racie?]],0)</f>
        <v>188476.00671727961</v>
      </c>
      <c r="K53" s="2">
        <f>IF(Table42111417[[#This Row],[Rok]]&lt;9,Table42111417[[#This Row],[Odsetki normalne]]*50%,Table42111417[[#This Row],[Odsetki normalne]])</f>
        <v>431.89374673871174</v>
      </c>
    </row>
    <row r="54" spans="2:11" x14ac:dyDescent="0.25">
      <c r="B54" s="1">
        <f t="shared" si="1"/>
        <v>4</v>
      </c>
      <c r="C54" s="4">
        <f t="shared" si="3"/>
        <v>38</v>
      </c>
      <c r="D54" s="5">
        <v>5.4800000000000001E-2</v>
      </c>
      <c r="E54" s="2">
        <f>I53*Table42111417[[#This Row],[Oprocentowanie]]/12</f>
        <v>860.70709734224363</v>
      </c>
      <c r="F54" s="2">
        <f>Table42111417[[#This Row],[Cała rata]]-Table42111417[[#This Row],[Odsetki normalne]]</f>
        <v>677.61969580958942</v>
      </c>
      <c r="G54" s="20">
        <f t="shared" si="2"/>
        <v>1538.326793151833</v>
      </c>
      <c r="H54" s="11"/>
      <c r="I54" s="11">
        <f>IF(I53-F54&gt;0.001,I53-F54-Table42111417[[#This Row],[Ile nadpłacamy przy tej racie?]],0)</f>
        <v>187798.38702147003</v>
      </c>
      <c r="K54" s="2">
        <f>IF(Table42111417[[#This Row],[Rok]]&lt;9,Table42111417[[#This Row],[Odsetki normalne]]*50%,Table42111417[[#This Row],[Odsetki normalne]])</f>
        <v>430.35354867112181</v>
      </c>
    </row>
    <row r="55" spans="2:11" x14ac:dyDescent="0.25">
      <c r="B55" s="1">
        <f t="shared" si="1"/>
        <v>4</v>
      </c>
      <c r="C55" s="4">
        <f t="shared" si="3"/>
        <v>39</v>
      </c>
      <c r="D55" s="5">
        <v>5.4800000000000001E-2</v>
      </c>
      <c r="E55" s="2">
        <f>I54*Table42111417[[#This Row],[Oprocentowanie]]/12</f>
        <v>857.61263406471323</v>
      </c>
      <c r="F55" s="2">
        <f>Table42111417[[#This Row],[Cała rata]]-Table42111417[[#This Row],[Odsetki normalne]]</f>
        <v>680.71415908711981</v>
      </c>
      <c r="G55" s="20">
        <f t="shared" si="2"/>
        <v>1538.326793151833</v>
      </c>
      <c r="H55" s="11"/>
      <c r="I55" s="11">
        <f>IF(I54-F55&gt;0.001,I54-F55-Table42111417[[#This Row],[Ile nadpłacamy przy tej racie?]],0)</f>
        <v>187117.6728623829</v>
      </c>
      <c r="K55" s="2">
        <f>IF(Table42111417[[#This Row],[Rok]]&lt;9,Table42111417[[#This Row],[Odsetki normalne]]*50%,Table42111417[[#This Row],[Odsetki normalne]])</f>
        <v>428.80631703235662</v>
      </c>
    </row>
    <row r="56" spans="2:11" x14ac:dyDescent="0.25">
      <c r="B56" s="1">
        <f t="shared" si="1"/>
        <v>4</v>
      </c>
      <c r="C56" s="4">
        <f t="shared" si="3"/>
        <v>40</v>
      </c>
      <c r="D56" s="5">
        <v>5.4800000000000001E-2</v>
      </c>
      <c r="E56" s="2">
        <f>I55*Table42111417[[#This Row],[Oprocentowanie]]/12</f>
        <v>854.50403940488195</v>
      </c>
      <c r="F56" s="2">
        <f>Table42111417[[#This Row],[Cała rata]]-Table42111417[[#This Row],[Odsetki normalne]]</f>
        <v>683.82275374695109</v>
      </c>
      <c r="G56" s="20">
        <f t="shared" si="2"/>
        <v>1538.326793151833</v>
      </c>
      <c r="H56" s="11"/>
      <c r="I56" s="11">
        <f>IF(I55-F56&gt;0.001,I55-F56-Table42111417[[#This Row],[Ile nadpłacamy przy tej racie?]],0)</f>
        <v>186433.85010863593</v>
      </c>
      <c r="K56" s="2">
        <f>IF(Table42111417[[#This Row],[Rok]]&lt;9,Table42111417[[#This Row],[Odsetki normalne]]*50%,Table42111417[[#This Row],[Odsetki normalne]])</f>
        <v>427.25201970244098</v>
      </c>
    </row>
    <row r="57" spans="2:11" x14ac:dyDescent="0.25">
      <c r="B57" s="1">
        <f t="shared" si="1"/>
        <v>4</v>
      </c>
      <c r="C57" s="4">
        <f t="shared" si="3"/>
        <v>41</v>
      </c>
      <c r="D57" s="5">
        <v>5.4800000000000001E-2</v>
      </c>
      <c r="E57" s="2">
        <f>I56*Table42111417[[#This Row],[Oprocentowanie]]/12</f>
        <v>851.38124882943748</v>
      </c>
      <c r="F57" s="2">
        <f>Table42111417[[#This Row],[Cała rata]]-Table42111417[[#This Row],[Odsetki normalne]]</f>
        <v>686.94554432239556</v>
      </c>
      <c r="G57" s="20">
        <f t="shared" si="2"/>
        <v>1538.326793151833</v>
      </c>
      <c r="H57" s="11"/>
      <c r="I57" s="11">
        <f>IF(I56-F57&gt;0.001,I56-F57-Table42111417[[#This Row],[Ile nadpłacamy przy tej racie?]],0)</f>
        <v>185746.90456431353</v>
      </c>
      <c r="K57" s="2">
        <f>IF(Table42111417[[#This Row],[Rok]]&lt;9,Table42111417[[#This Row],[Odsetki normalne]]*50%,Table42111417[[#This Row],[Odsetki normalne]])</f>
        <v>425.69062441471874</v>
      </c>
    </row>
    <row r="58" spans="2:11" x14ac:dyDescent="0.25">
      <c r="B58" s="1">
        <f t="shared" si="1"/>
        <v>4</v>
      </c>
      <c r="C58" s="4">
        <f t="shared" si="3"/>
        <v>42</v>
      </c>
      <c r="D58" s="5">
        <v>5.4800000000000001E-2</v>
      </c>
      <c r="E58" s="2">
        <f>I57*Table42111417[[#This Row],[Oprocentowanie]]/12</f>
        <v>848.24419751036521</v>
      </c>
      <c r="F58" s="2">
        <f>Table42111417[[#This Row],[Cała rata]]-Table42111417[[#This Row],[Odsetki normalne]]</f>
        <v>690.08259564146783</v>
      </c>
      <c r="G58" s="20">
        <f t="shared" si="2"/>
        <v>1538.326793151833</v>
      </c>
      <c r="H58" s="11"/>
      <c r="I58" s="11">
        <f>IF(I57-F58&gt;0.001,I57-F58-Table42111417[[#This Row],[Ile nadpłacamy przy tej racie?]],0)</f>
        <v>185056.82196867207</v>
      </c>
      <c r="K58" s="2">
        <f>IF(Table42111417[[#This Row],[Rok]]&lt;9,Table42111417[[#This Row],[Odsetki normalne]]*50%,Table42111417[[#This Row],[Odsetki normalne]])</f>
        <v>424.12209875518261</v>
      </c>
    </row>
    <row r="59" spans="2:11" x14ac:dyDescent="0.25">
      <c r="B59" s="1">
        <f t="shared" si="1"/>
        <v>4</v>
      </c>
      <c r="C59" s="4">
        <f t="shared" si="3"/>
        <v>43</v>
      </c>
      <c r="D59" s="5">
        <v>5.4800000000000001E-2</v>
      </c>
      <c r="E59" s="2">
        <f>I58*Table42111417[[#This Row],[Oprocentowanie]]/12</f>
        <v>845.0928203236025</v>
      </c>
      <c r="F59" s="2">
        <f>Table42111417[[#This Row],[Cała rata]]-Table42111417[[#This Row],[Odsetki normalne]]</f>
        <v>693.23397282823055</v>
      </c>
      <c r="G59" s="20">
        <f t="shared" si="2"/>
        <v>1538.326793151833</v>
      </c>
      <c r="H59" s="11"/>
      <c r="I59" s="11">
        <f>IF(I58-F59&gt;0.001,I58-F59-Table42111417[[#This Row],[Ile nadpłacamy przy tej racie?]],0)</f>
        <v>184363.58799584385</v>
      </c>
      <c r="K59" s="2">
        <f>IF(Table42111417[[#This Row],[Rok]]&lt;9,Table42111417[[#This Row],[Odsetki normalne]]*50%,Table42111417[[#This Row],[Odsetki normalne]])</f>
        <v>422.54641016180125</v>
      </c>
    </row>
    <row r="60" spans="2:11" x14ac:dyDescent="0.25">
      <c r="B60" s="1">
        <f t="shared" si="1"/>
        <v>4</v>
      </c>
      <c r="C60" s="4">
        <f t="shared" si="3"/>
        <v>44</v>
      </c>
      <c r="D60" s="5">
        <v>5.4800000000000001E-2</v>
      </c>
      <c r="E60" s="2">
        <f>I59*Table42111417[[#This Row],[Oprocentowanie]]/12</f>
        <v>841.92705184768693</v>
      </c>
      <c r="F60" s="2">
        <f>Table42111417[[#This Row],[Cała rata]]-Table42111417[[#This Row],[Odsetki normalne]]</f>
        <v>696.39974130414612</v>
      </c>
      <c r="G60" s="20">
        <f t="shared" si="2"/>
        <v>1538.326793151833</v>
      </c>
      <c r="H60" s="11"/>
      <c r="I60" s="11">
        <f>IF(I59-F60&gt;0.001,I59-F60-Table42111417[[#This Row],[Ile nadpłacamy przy tej racie?]],0)</f>
        <v>183667.18825453971</v>
      </c>
      <c r="K60" s="2">
        <f>IF(Table42111417[[#This Row],[Rok]]&lt;9,Table42111417[[#This Row],[Odsetki normalne]]*50%,Table42111417[[#This Row],[Odsetki normalne]])</f>
        <v>420.96352592384346</v>
      </c>
    </row>
    <row r="61" spans="2:11" x14ac:dyDescent="0.25">
      <c r="B61" s="1">
        <f t="shared" si="1"/>
        <v>4</v>
      </c>
      <c r="C61" s="4">
        <f t="shared" si="3"/>
        <v>45</v>
      </c>
      <c r="D61" s="5">
        <v>5.4800000000000001E-2</v>
      </c>
      <c r="E61" s="2">
        <f>I60*Table42111417[[#This Row],[Oprocentowanie]]/12</f>
        <v>838.74682636239811</v>
      </c>
      <c r="F61" s="2">
        <f>Table42111417[[#This Row],[Cała rata]]-Table42111417[[#This Row],[Odsetki normalne]]</f>
        <v>699.57996678943493</v>
      </c>
      <c r="G61" s="20">
        <f t="shared" si="2"/>
        <v>1538.326793151833</v>
      </c>
      <c r="H61" s="11"/>
      <c r="I61" s="11">
        <f>IF(I60-F61&gt;0.001,I60-F61-Table42111417[[#This Row],[Ile nadpłacamy przy tej racie?]],0)</f>
        <v>182967.60828775028</v>
      </c>
      <c r="K61" s="2">
        <f>IF(Table42111417[[#This Row],[Rok]]&lt;9,Table42111417[[#This Row],[Odsetki normalne]]*50%,Table42111417[[#This Row],[Odsetki normalne]])</f>
        <v>419.37341318119906</v>
      </c>
    </row>
    <row r="62" spans="2:11" x14ac:dyDescent="0.25">
      <c r="B62" s="1">
        <f t="shared" si="1"/>
        <v>4</v>
      </c>
      <c r="C62" s="4">
        <f t="shared" si="3"/>
        <v>46</v>
      </c>
      <c r="D62" s="5">
        <v>5.4800000000000001E-2</v>
      </c>
      <c r="E62" s="2">
        <f>I61*Table42111417[[#This Row],[Oprocentowanie]]/12</f>
        <v>835.55207784739298</v>
      </c>
      <c r="F62" s="2">
        <f>Table42111417[[#This Row],[Cała rata]]-Table42111417[[#This Row],[Odsetki normalne]]</f>
        <v>702.77471530444006</v>
      </c>
      <c r="G62" s="20">
        <f t="shared" si="2"/>
        <v>1538.326793151833</v>
      </c>
      <c r="H62" s="11"/>
      <c r="I62" s="11">
        <f>IF(I61-F62&gt;0.001,I61-F62-Table42111417[[#This Row],[Ile nadpłacamy przy tej racie?]],0)</f>
        <v>182264.83357244584</v>
      </c>
      <c r="K62" s="2">
        <f>IF(Table42111417[[#This Row],[Rok]]&lt;9,Table42111417[[#This Row],[Odsetki normalne]]*50%,Table42111417[[#This Row],[Odsetki normalne]])</f>
        <v>417.77603892369649</v>
      </c>
    </row>
    <row r="63" spans="2:11" x14ac:dyDescent="0.25">
      <c r="B63" s="1">
        <f t="shared" si="1"/>
        <v>4</v>
      </c>
      <c r="C63" s="4">
        <f t="shared" si="3"/>
        <v>47</v>
      </c>
      <c r="D63" s="5">
        <v>5.4800000000000001E-2</v>
      </c>
      <c r="E63" s="2">
        <f>I62*Table42111417[[#This Row],[Oprocentowanie]]/12</f>
        <v>832.34273998083609</v>
      </c>
      <c r="F63" s="2">
        <f>Table42111417[[#This Row],[Cała rata]]-Table42111417[[#This Row],[Odsetki normalne]]</f>
        <v>705.98405317099696</v>
      </c>
      <c r="G63" s="20">
        <f t="shared" si="2"/>
        <v>1538.326793151833</v>
      </c>
      <c r="H63" s="11"/>
      <c r="I63" s="11">
        <f>IF(I62-F63&gt;0.001,I62-F63-Table42111417[[#This Row],[Ile nadpłacamy przy tej racie?]],0)</f>
        <v>181558.84951927484</v>
      </c>
      <c r="K63" s="2">
        <f>IF(Table42111417[[#This Row],[Rok]]&lt;9,Table42111417[[#This Row],[Odsetki normalne]]*50%,Table42111417[[#This Row],[Odsetki normalne]])</f>
        <v>416.17136999041804</v>
      </c>
    </row>
    <row r="64" spans="2:11" x14ac:dyDescent="0.25">
      <c r="B64" s="1">
        <f t="shared" si="1"/>
        <v>4</v>
      </c>
      <c r="C64" s="4">
        <f t="shared" si="3"/>
        <v>48</v>
      </c>
      <c r="D64" s="5">
        <v>5.4800000000000001E-2</v>
      </c>
      <c r="E64" s="2">
        <f>I63*Table42111417[[#This Row],[Oprocentowanie]]/12</f>
        <v>829.11874613802183</v>
      </c>
      <c r="F64" s="2">
        <f>Table42111417[[#This Row],[Cała rata]]-Table42111417[[#This Row],[Odsetki normalne]]</f>
        <v>709.20804701381121</v>
      </c>
      <c r="G64" s="20">
        <f t="shared" si="2"/>
        <v>1538.326793151833</v>
      </c>
      <c r="H64" s="11"/>
      <c r="I64" s="11">
        <f>IF(I63-F64&gt;0.001,I63-F64-Table42111417[[#This Row],[Ile nadpłacamy przy tej racie?]],0)</f>
        <v>180849.64147226102</v>
      </c>
      <c r="K64" s="2">
        <f>IF(Table42111417[[#This Row],[Rok]]&lt;9,Table42111417[[#This Row],[Odsetki normalne]]*50%,Table42111417[[#This Row],[Odsetki normalne]])</f>
        <v>414.55937306901092</v>
      </c>
    </row>
    <row r="65" spans="2:11" x14ac:dyDescent="0.25">
      <c r="B65" s="6">
        <f t="shared" si="1"/>
        <v>5</v>
      </c>
      <c r="C65" s="7">
        <f t="shared" si="3"/>
        <v>49</v>
      </c>
      <c r="D65" s="8">
        <v>5.4800000000000001E-2</v>
      </c>
      <c r="E65" s="9">
        <f>I64*Table42111417[[#This Row],[Oprocentowanie]]/12</f>
        <v>825.88002938999205</v>
      </c>
      <c r="F65" s="9">
        <f>Table42111417[[#This Row],[Cała rata]]-Table42111417[[#This Row],[Odsetki normalne]]</f>
        <v>712.446763761841</v>
      </c>
      <c r="G65" s="20">
        <f t="shared" si="2"/>
        <v>1538.326793151833</v>
      </c>
      <c r="H65" s="9"/>
      <c r="I65" s="9">
        <f>IF(I64-F65&gt;0.001,I64-F65-Table42111417[[#This Row],[Ile nadpłacamy przy tej racie?]],0)</f>
        <v>180137.19470849918</v>
      </c>
      <c r="K65" s="9">
        <f>IF(Table42111417[[#This Row],[Rok]]&lt;9,Table42111417[[#This Row],[Odsetki normalne]]*50%,Table42111417[[#This Row],[Odsetki normalne]])</f>
        <v>412.94001469499602</v>
      </c>
    </row>
    <row r="66" spans="2:11" x14ac:dyDescent="0.25">
      <c r="B66" s="6">
        <f t="shared" si="1"/>
        <v>5</v>
      </c>
      <c r="C66" s="7">
        <f t="shared" si="3"/>
        <v>50</v>
      </c>
      <c r="D66" s="8">
        <v>5.4800000000000001E-2</v>
      </c>
      <c r="E66" s="9">
        <f>I65*Table42111417[[#This Row],[Oprocentowanie]]/12</f>
        <v>822.62652250214626</v>
      </c>
      <c r="F66" s="9">
        <f>Table42111417[[#This Row],[Cała rata]]-Table42111417[[#This Row],[Odsetki normalne]]</f>
        <v>715.70027064968679</v>
      </c>
      <c r="G66" s="20">
        <f t="shared" si="2"/>
        <v>1538.326793151833</v>
      </c>
      <c r="H66" s="9"/>
      <c r="I66" s="9">
        <f>IF(I65-F66&gt;0.001,I65-F66-Table42111417[[#This Row],[Ile nadpłacamy przy tej racie?]],0)</f>
        <v>179421.4944378495</v>
      </c>
      <c r="K66" s="9">
        <f>IF(Table42111417[[#This Row],[Rok]]&lt;9,Table42111417[[#This Row],[Odsetki normalne]]*50%,Table42111417[[#This Row],[Odsetki normalne]])</f>
        <v>411.31326125107313</v>
      </c>
    </row>
    <row r="67" spans="2:11" x14ac:dyDescent="0.25">
      <c r="B67" s="6">
        <f t="shared" si="1"/>
        <v>5</v>
      </c>
      <c r="C67" s="7">
        <f t="shared" si="3"/>
        <v>51</v>
      </c>
      <c r="D67" s="8">
        <v>5.4800000000000001E-2</v>
      </c>
      <c r="E67" s="9">
        <f>I66*Table42111417[[#This Row],[Oprocentowanie]]/12</f>
        <v>819.3581579328461</v>
      </c>
      <c r="F67" s="9">
        <f>Table42111417[[#This Row],[Cała rata]]-Table42111417[[#This Row],[Odsetki normalne]]</f>
        <v>718.96863521898695</v>
      </c>
      <c r="G67" s="20">
        <f t="shared" si="2"/>
        <v>1538.326793151833</v>
      </c>
      <c r="H67" s="9"/>
      <c r="I67" s="9">
        <f>IF(I66-F67&gt;0.001,I66-F67-Table42111417[[#This Row],[Ile nadpłacamy przy tej racie?]],0)</f>
        <v>178702.52580263052</v>
      </c>
      <c r="K67" s="9">
        <f>IF(Table42111417[[#This Row],[Rok]]&lt;9,Table42111417[[#This Row],[Odsetki normalne]]*50%,Table42111417[[#This Row],[Odsetki normalne]])</f>
        <v>409.67907896642305</v>
      </c>
    </row>
    <row r="68" spans="2:11" x14ac:dyDescent="0.25">
      <c r="B68" s="6">
        <f t="shared" si="1"/>
        <v>5</v>
      </c>
      <c r="C68" s="7">
        <f t="shared" si="3"/>
        <v>52</v>
      </c>
      <c r="D68" s="8">
        <v>5.4800000000000001E-2</v>
      </c>
      <c r="E68" s="9">
        <f>I67*Table42111417[[#This Row],[Oprocentowanie]]/12</f>
        <v>816.07486783201273</v>
      </c>
      <c r="F68" s="9">
        <f>Table42111417[[#This Row],[Cała rata]]-Table42111417[[#This Row],[Odsetki normalne]]</f>
        <v>722.25192531982032</v>
      </c>
      <c r="G68" s="20">
        <f t="shared" si="2"/>
        <v>1538.326793151833</v>
      </c>
      <c r="H68" s="9"/>
      <c r="I68" s="9">
        <f>IF(I67-F68&gt;0.001,I67-F68-Table42111417[[#This Row],[Ile nadpłacamy przy tej racie?]],0)</f>
        <v>177980.27387731071</v>
      </c>
      <c r="K68" s="9">
        <f>IF(Table42111417[[#This Row],[Rok]]&lt;9,Table42111417[[#This Row],[Odsetki normalne]]*50%,Table42111417[[#This Row],[Odsetki normalne]])</f>
        <v>408.03743391600636</v>
      </c>
    </row>
    <row r="69" spans="2:11" x14ac:dyDescent="0.25">
      <c r="B69" s="6">
        <f t="shared" si="1"/>
        <v>5</v>
      </c>
      <c r="C69" s="7">
        <f t="shared" si="3"/>
        <v>53</v>
      </c>
      <c r="D69" s="8">
        <v>5.4800000000000001E-2</v>
      </c>
      <c r="E69" s="9">
        <f>I68*Table42111417[[#This Row],[Oprocentowanie]]/12</f>
        <v>812.77658403971884</v>
      </c>
      <c r="F69" s="9">
        <f>Table42111417[[#This Row],[Cała rata]]-Table42111417[[#This Row],[Odsetki normalne]]</f>
        <v>725.5502091121142</v>
      </c>
      <c r="G69" s="20">
        <f t="shared" si="2"/>
        <v>1538.326793151833</v>
      </c>
      <c r="H69" s="9"/>
      <c r="I69" s="9">
        <f>IF(I68-F69&gt;0.001,I68-F69-Table42111417[[#This Row],[Ile nadpłacamy przy tej racie?]],0)</f>
        <v>177254.7236681986</v>
      </c>
      <c r="K69" s="9">
        <f>IF(Table42111417[[#This Row],[Rok]]&lt;9,Table42111417[[#This Row],[Odsetki normalne]]*50%,Table42111417[[#This Row],[Odsetki normalne]])</f>
        <v>406.38829201985942</v>
      </c>
    </row>
    <row r="70" spans="2:11" x14ac:dyDescent="0.25">
      <c r="B70" s="6">
        <f t="shared" si="1"/>
        <v>5</v>
      </c>
      <c r="C70" s="7">
        <f t="shared" si="3"/>
        <v>54</v>
      </c>
      <c r="D70" s="8">
        <v>5.4800000000000001E-2</v>
      </c>
      <c r="E70" s="9">
        <f>I69*Table42111417[[#This Row],[Oprocentowanie]]/12</f>
        <v>809.46323808477371</v>
      </c>
      <c r="F70" s="9">
        <f>Table42111417[[#This Row],[Cała rata]]-Table42111417[[#This Row],[Odsetki normalne]]</f>
        <v>728.86355506705934</v>
      </c>
      <c r="G70" s="20">
        <f t="shared" si="2"/>
        <v>1538.326793151833</v>
      </c>
      <c r="H70" s="9"/>
      <c r="I70" s="9">
        <f>IF(I69-F70&gt;0.001,I69-F70-Table42111417[[#This Row],[Ile nadpłacamy przy tej racie?]],0)</f>
        <v>176525.86011313152</v>
      </c>
      <c r="K70" s="9">
        <f>IF(Table42111417[[#This Row],[Rok]]&lt;9,Table42111417[[#This Row],[Odsetki normalne]]*50%,Table42111417[[#This Row],[Odsetki normalne]])</f>
        <v>404.73161904238685</v>
      </c>
    </row>
    <row r="71" spans="2:11" x14ac:dyDescent="0.25">
      <c r="B71" s="6">
        <f t="shared" si="1"/>
        <v>5</v>
      </c>
      <c r="C71" s="7">
        <f t="shared" si="3"/>
        <v>55</v>
      </c>
      <c r="D71" s="8">
        <v>5.4800000000000001E-2</v>
      </c>
      <c r="E71" s="9">
        <f>I70*Table42111417[[#This Row],[Oprocentowanie]]/12</f>
        <v>806.13476118330061</v>
      </c>
      <c r="F71" s="9">
        <f>Table42111417[[#This Row],[Cała rata]]-Table42111417[[#This Row],[Odsetki normalne]]</f>
        <v>732.19203196853243</v>
      </c>
      <c r="G71" s="20">
        <f t="shared" si="2"/>
        <v>1538.326793151833</v>
      </c>
      <c r="H71" s="9"/>
      <c r="I71" s="9">
        <f>IF(I70-F71&gt;0.001,I70-F71-Table42111417[[#This Row],[Ile nadpłacamy przy tej racie?]],0)</f>
        <v>175793.66808116299</v>
      </c>
      <c r="K71" s="9">
        <f>IF(Table42111417[[#This Row],[Rok]]&lt;9,Table42111417[[#This Row],[Odsetki normalne]]*50%,Table42111417[[#This Row],[Odsetki normalne]])</f>
        <v>403.06738059165031</v>
      </c>
    </row>
    <row r="72" spans="2:11" x14ac:dyDescent="0.25">
      <c r="B72" s="6">
        <f t="shared" si="1"/>
        <v>5</v>
      </c>
      <c r="C72" s="7">
        <f t="shared" si="3"/>
        <v>56</v>
      </c>
      <c r="D72" s="8">
        <v>5.4800000000000001E-2</v>
      </c>
      <c r="E72" s="9">
        <f>I71*Table42111417[[#This Row],[Oprocentowanie]]/12</f>
        <v>802.79108423731111</v>
      </c>
      <c r="F72" s="9">
        <f>Table42111417[[#This Row],[Cała rata]]-Table42111417[[#This Row],[Odsetki normalne]]</f>
        <v>735.53570891452193</v>
      </c>
      <c r="G72" s="20">
        <f t="shared" si="2"/>
        <v>1538.326793151833</v>
      </c>
      <c r="H72" s="9"/>
      <c r="I72" s="9">
        <f>IF(I71-F72&gt;0.001,I71-F72-Table42111417[[#This Row],[Ile nadpłacamy przy tej racie?]],0)</f>
        <v>175058.13237224848</v>
      </c>
      <c r="K72" s="9">
        <f>IF(Table42111417[[#This Row],[Rok]]&lt;9,Table42111417[[#This Row],[Odsetki normalne]]*50%,Table42111417[[#This Row],[Odsetki normalne]])</f>
        <v>401.39554211865556</v>
      </c>
    </row>
    <row r="73" spans="2:11" x14ac:dyDescent="0.25">
      <c r="B73" s="6">
        <f t="shared" si="1"/>
        <v>5</v>
      </c>
      <c r="C73" s="7">
        <f t="shared" si="3"/>
        <v>57</v>
      </c>
      <c r="D73" s="8">
        <v>5.4800000000000001E-2</v>
      </c>
      <c r="E73" s="9">
        <f>I72*Table42111417[[#This Row],[Oprocentowanie]]/12</f>
        <v>799.43213783326803</v>
      </c>
      <c r="F73" s="9">
        <f>Table42111417[[#This Row],[Cała rata]]-Table42111417[[#This Row],[Odsetki normalne]]</f>
        <v>738.89465531856501</v>
      </c>
      <c r="G73" s="20">
        <f t="shared" si="2"/>
        <v>1538.326793151833</v>
      </c>
      <c r="H73" s="9"/>
      <c r="I73" s="9">
        <f>IF(I72-F73&gt;0.001,I72-F73-Table42111417[[#This Row],[Ile nadpłacamy przy tej racie?]],0)</f>
        <v>174319.23771692993</v>
      </c>
      <c r="K73" s="9">
        <f>IF(Table42111417[[#This Row],[Rok]]&lt;9,Table42111417[[#This Row],[Odsetki normalne]]*50%,Table42111417[[#This Row],[Odsetki normalne]])</f>
        <v>399.71606891663401</v>
      </c>
    </row>
    <row r="74" spans="2:11" x14ac:dyDescent="0.25">
      <c r="B74" s="6">
        <f t="shared" si="1"/>
        <v>5</v>
      </c>
      <c r="C74" s="7">
        <f t="shared" si="3"/>
        <v>58</v>
      </c>
      <c r="D74" s="8">
        <v>5.4800000000000001E-2</v>
      </c>
      <c r="E74" s="9">
        <f>I73*Table42111417[[#This Row],[Oprocentowanie]]/12</f>
        <v>796.05785224064675</v>
      </c>
      <c r="F74" s="9">
        <f>Table42111417[[#This Row],[Cała rata]]-Table42111417[[#This Row],[Odsetki normalne]]</f>
        <v>742.26894091118629</v>
      </c>
      <c r="G74" s="20">
        <f t="shared" si="2"/>
        <v>1538.326793151833</v>
      </c>
      <c r="H74" s="9"/>
      <c r="I74" s="9">
        <f>IF(I73-F74&gt;0.001,I73-F74-Table42111417[[#This Row],[Ile nadpłacamy przy tej racie?]],0)</f>
        <v>173576.96877601874</v>
      </c>
      <c r="K74" s="9">
        <f>IF(Table42111417[[#This Row],[Rok]]&lt;9,Table42111417[[#This Row],[Odsetki normalne]]*50%,Table42111417[[#This Row],[Odsetki normalne]])</f>
        <v>398.02892612032338</v>
      </c>
    </row>
    <row r="75" spans="2:11" x14ac:dyDescent="0.25">
      <c r="B75" s="6">
        <f t="shared" si="1"/>
        <v>5</v>
      </c>
      <c r="C75" s="7">
        <f t="shared" si="3"/>
        <v>59</v>
      </c>
      <c r="D75" s="8">
        <v>5.4800000000000001E-2</v>
      </c>
      <c r="E75" s="9">
        <f>I74*Table42111417[[#This Row],[Oprocentowanie]]/12</f>
        <v>792.66815741048561</v>
      </c>
      <c r="F75" s="9">
        <f>Table42111417[[#This Row],[Cała rata]]-Table42111417[[#This Row],[Odsetki normalne]]</f>
        <v>745.65863574134744</v>
      </c>
      <c r="G75" s="20">
        <f t="shared" si="2"/>
        <v>1538.326793151833</v>
      </c>
      <c r="H75" s="9"/>
      <c r="I75" s="9">
        <f>IF(I74-F75&gt;0.001,I74-F75-Table42111417[[#This Row],[Ile nadpłacamy przy tej racie?]],0)</f>
        <v>172831.31014027738</v>
      </c>
      <c r="K75" s="9">
        <f>IF(Table42111417[[#This Row],[Rok]]&lt;9,Table42111417[[#This Row],[Odsetki normalne]]*50%,Table42111417[[#This Row],[Odsetki normalne]])</f>
        <v>396.3340787052428</v>
      </c>
    </row>
    <row r="76" spans="2:11" x14ac:dyDescent="0.25">
      <c r="B76" s="6">
        <f t="shared" si="1"/>
        <v>5</v>
      </c>
      <c r="C76" s="7">
        <f t="shared" si="3"/>
        <v>60</v>
      </c>
      <c r="D76" s="8">
        <v>5.4800000000000001E-2</v>
      </c>
      <c r="E76" s="9">
        <f>I75*Table42111417[[#This Row],[Oprocentowanie]]/12</f>
        <v>789.26298297393339</v>
      </c>
      <c r="F76" s="9">
        <f>Table42111417[[#This Row],[Cała rata]]-Table42111417[[#This Row],[Odsetki normalne]]</f>
        <v>749.06381017789965</v>
      </c>
      <c r="G76" s="20">
        <f t="shared" si="2"/>
        <v>1538.326793151833</v>
      </c>
      <c r="H76" s="9"/>
      <c r="I76" s="9">
        <f>IF(I75-F76&gt;0.001,I75-F76-Table42111417[[#This Row],[Ile nadpłacamy przy tej racie?]],0)</f>
        <v>172082.24633009947</v>
      </c>
      <c r="K76" s="9">
        <f>IF(Table42111417[[#This Row],[Rok]]&lt;9,Table42111417[[#This Row],[Odsetki normalne]]*50%,Table42111417[[#This Row],[Odsetki normalne]])</f>
        <v>394.63149148696669</v>
      </c>
    </row>
    <row r="77" spans="2:11" x14ac:dyDescent="0.25">
      <c r="B77" s="1">
        <f t="shared" si="1"/>
        <v>6</v>
      </c>
      <c r="C77" s="4">
        <f t="shared" si="3"/>
        <v>61</v>
      </c>
      <c r="D77" s="5">
        <v>5.4800000000000001E-2</v>
      </c>
      <c r="E77" s="2">
        <f>I76*Table42111417[[#This Row],[Oprocentowanie]]/12</f>
        <v>785.8422582407876</v>
      </c>
      <c r="F77" s="2">
        <f>Table42111417[[#This Row],[Cała rata]]-Table42111417[[#This Row],[Odsetki normalne]]</f>
        <v>752.48453491104544</v>
      </c>
      <c r="G77" s="20">
        <f t="shared" si="2"/>
        <v>1538.326793151833</v>
      </c>
      <c r="H77" s="11"/>
      <c r="I77" s="11">
        <f>IF(I76-F77&gt;0.001,I76-F77-Table42111417[[#This Row],[Ile nadpłacamy przy tej racie?]],0)</f>
        <v>171329.76179518842</v>
      </c>
      <c r="K77" s="2">
        <f>IF(Table42111417[[#This Row],[Rok]]&lt;9,Table42111417[[#This Row],[Odsetki normalne]]*50%,Table42111417[[#This Row],[Odsetki normalne]])</f>
        <v>392.9211291203938</v>
      </c>
    </row>
    <row r="78" spans="2:11" x14ac:dyDescent="0.25">
      <c r="B78" s="1">
        <f t="shared" si="1"/>
        <v>6</v>
      </c>
      <c r="C78" s="4">
        <f t="shared" si="3"/>
        <v>62</v>
      </c>
      <c r="D78" s="5">
        <v>5.4800000000000001E-2</v>
      </c>
      <c r="E78" s="2">
        <f>I77*Table42111417[[#This Row],[Oprocentowanie]]/12</f>
        <v>782.40591219802718</v>
      </c>
      <c r="F78" s="2">
        <f>Table42111417[[#This Row],[Cała rata]]-Table42111417[[#This Row],[Odsetki normalne]]</f>
        <v>755.92088095380586</v>
      </c>
      <c r="G78" s="20">
        <f t="shared" si="2"/>
        <v>1538.326793151833</v>
      </c>
      <c r="H78" s="11"/>
      <c r="I78" s="11">
        <f>IF(I77-F78&gt;0.001,I77-F78-Table42111417[[#This Row],[Ile nadpłacamy przy tej racie?]],0)</f>
        <v>170573.84091423461</v>
      </c>
      <c r="K78" s="2">
        <f>IF(Table42111417[[#This Row],[Rok]]&lt;9,Table42111417[[#This Row],[Odsetki normalne]]*50%,Table42111417[[#This Row],[Odsetki normalne]])</f>
        <v>391.20295609901359</v>
      </c>
    </row>
    <row r="79" spans="2:11" x14ac:dyDescent="0.25">
      <c r="B79" s="1">
        <f t="shared" si="1"/>
        <v>6</v>
      </c>
      <c r="C79" s="4">
        <f t="shared" si="3"/>
        <v>63</v>
      </c>
      <c r="D79" s="5">
        <v>5.4800000000000001E-2</v>
      </c>
      <c r="E79" s="2">
        <f>I78*Table42111417[[#This Row],[Oprocentowanie]]/12</f>
        <v>778.95387350833801</v>
      </c>
      <c r="F79" s="2">
        <f>Table42111417[[#This Row],[Cała rata]]-Table42111417[[#This Row],[Odsetki normalne]]</f>
        <v>759.37291964349504</v>
      </c>
      <c r="G79" s="20">
        <f t="shared" si="2"/>
        <v>1538.326793151833</v>
      </c>
      <c r="H79" s="11"/>
      <c r="I79" s="11">
        <f>IF(I78-F79&gt;0.001,I78-F79-Table42111417[[#This Row],[Ile nadpłacamy przy tej racie?]],0)</f>
        <v>169814.4679945911</v>
      </c>
      <c r="K79" s="2">
        <f>IF(Table42111417[[#This Row],[Rok]]&lt;9,Table42111417[[#This Row],[Odsetki normalne]]*50%,Table42111417[[#This Row],[Odsetki normalne]])</f>
        <v>389.476936754169</v>
      </c>
    </row>
    <row r="80" spans="2:11" x14ac:dyDescent="0.25">
      <c r="B80" s="1">
        <f t="shared" si="1"/>
        <v>6</v>
      </c>
      <c r="C80" s="4">
        <f t="shared" si="3"/>
        <v>64</v>
      </c>
      <c r="D80" s="5">
        <v>5.4800000000000001E-2</v>
      </c>
      <c r="E80" s="2">
        <f>I79*Table42111417[[#This Row],[Oprocentowanie]]/12</f>
        <v>775.48607050863268</v>
      </c>
      <c r="F80" s="2">
        <f>Table42111417[[#This Row],[Cała rata]]-Table42111417[[#This Row],[Odsetki normalne]]</f>
        <v>762.84072264320037</v>
      </c>
      <c r="G80" s="20">
        <f t="shared" si="2"/>
        <v>1538.326793151833</v>
      </c>
      <c r="H80" s="11"/>
      <c r="I80" s="11">
        <f>IF(I79-F80&gt;0.001,I79-F80-Table42111417[[#This Row],[Ile nadpłacamy przy tej racie?]],0)</f>
        <v>169051.62727194792</v>
      </c>
      <c r="K80" s="2">
        <f>IF(Table42111417[[#This Row],[Rok]]&lt;9,Table42111417[[#This Row],[Odsetki normalne]]*50%,Table42111417[[#This Row],[Odsetki normalne]])</f>
        <v>387.74303525431634</v>
      </c>
    </row>
    <row r="81" spans="2:11" x14ac:dyDescent="0.25">
      <c r="B81" s="1">
        <f t="shared" si="1"/>
        <v>6</v>
      </c>
      <c r="C81" s="4">
        <f t="shared" si="3"/>
        <v>65</v>
      </c>
      <c r="D81" s="5">
        <v>5.4800000000000001E-2</v>
      </c>
      <c r="E81" s="2">
        <f>I80*Table42111417[[#This Row],[Oprocentowanie]]/12</f>
        <v>772.00243120856214</v>
      </c>
      <c r="F81" s="2">
        <f>Table42111417[[#This Row],[Cała rata]]-Table42111417[[#This Row],[Odsetki normalne]]</f>
        <v>766.3243619432709</v>
      </c>
      <c r="G81" s="20">
        <f t="shared" si="2"/>
        <v>1538.326793151833</v>
      </c>
      <c r="H81" s="11"/>
      <c r="I81" s="11">
        <f>IF(I80-F81&gt;0.001,I80-F81-Table42111417[[#This Row],[Ile nadpłacamy przy tej racie?]],0)</f>
        <v>168285.30291000466</v>
      </c>
      <c r="K81" s="2">
        <f>IF(Table42111417[[#This Row],[Rok]]&lt;9,Table42111417[[#This Row],[Odsetki normalne]]*50%,Table42111417[[#This Row],[Odsetki normalne]])</f>
        <v>386.00121560428107</v>
      </c>
    </row>
    <row r="82" spans="2:11" x14ac:dyDescent="0.25">
      <c r="B82" s="1">
        <f t="shared" ref="B82:B145" si="4">ROUNDUP(C82/12,0)</f>
        <v>6</v>
      </c>
      <c r="C82" s="4">
        <f t="shared" si="3"/>
        <v>66</v>
      </c>
      <c r="D82" s="5">
        <v>5.4800000000000001E-2</v>
      </c>
      <c r="E82" s="2">
        <f>I81*Table42111417[[#This Row],[Oprocentowanie]]/12</f>
        <v>768.50288328902127</v>
      </c>
      <c r="F82" s="2">
        <f>Table42111417[[#This Row],[Cała rata]]-Table42111417[[#This Row],[Odsetki normalne]]</f>
        <v>769.82390986281177</v>
      </c>
      <c r="G82" s="20">
        <f t="shared" ref="G82:G145" si="5">IF(I81&gt;0.001,-$C$8,0)</f>
        <v>1538.326793151833</v>
      </c>
      <c r="H82" s="11"/>
      <c r="I82" s="11">
        <f>IF(I81-F82&gt;0.001,I81-F82-Table42111417[[#This Row],[Ile nadpłacamy przy tej racie?]],0)</f>
        <v>167515.47900014184</v>
      </c>
      <c r="K82" s="2">
        <f>IF(Table42111417[[#This Row],[Rok]]&lt;9,Table42111417[[#This Row],[Odsetki normalne]]*50%,Table42111417[[#This Row],[Odsetki normalne]])</f>
        <v>384.25144164451063</v>
      </c>
    </row>
    <row r="83" spans="2:11" x14ac:dyDescent="0.25">
      <c r="B83" s="1">
        <f t="shared" si="4"/>
        <v>6</v>
      </c>
      <c r="C83" s="4">
        <f t="shared" ref="C83:C146" si="6">C82+1</f>
        <v>67</v>
      </c>
      <c r="D83" s="5">
        <v>5.4800000000000001E-2</v>
      </c>
      <c r="E83" s="2">
        <f>I82*Table42111417[[#This Row],[Oprocentowanie]]/12</f>
        <v>764.98735410064774</v>
      </c>
      <c r="F83" s="2">
        <f>Table42111417[[#This Row],[Cała rata]]-Table42111417[[#This Row],[Odsetki normalne]]</f>
        <v>773.33943905118531</v>
      </c>
      <c r="G83" s="20">
        <f t="shared" si="5"/>
        <v>1538.326793151833</v>
      </c>
      <c r="H83" s="11"/>
      <c r="I83" s="11">
        <f>IF(I82-F83&gt;0.001,I82-F83-Table42111417[[#This Row],[Ile nadpłacamy przy tej racie?]],0)</f>
        <v>166742.13956109065</v>
      </c>
      <c r="K83" s="2">
        <f>IF(Table42111417[[#This Row],[Rok]]&lt;9,Table42111417[[#This Row],[Odsetki normalne]]*50%,Table42111417[[#This Row],[Odsetki normalne]])</f>
        <v>382.49367705032387</v>
      </c>
    </row>
    <row r="84" spans="2:11" x14ac:dyDescent="0.25">
      <c r="B84" s="1">
        <f t="shared" si="4"/>
        <v>6</v>
      </c>
      <c r="C84" s="4">
        <f t="shared" si="6"/>
        <v>68</v>
      </c>
      <c r="D84" s="5">
        <v>5.4800000000000001E-2</v>
      </c>
      <c r="E84" s="2">
        <f>I83*Table42111417[[#This Row],[Oprocentowanie]]/12</f>
        <v>761.45577066231397</v>
      </c>
      <c r="F84" s="2">
        <f>Table42111417[[#This Row],[Cała rata]]-Table42111417[[#This Row],[Odsetki normalne]]</f>
        <v>776.87102248951908</v>
      </c>
      <c r="G84" s="20">
        <f t="shared" si="5"/>
        <v>1538.326793151833</v>
      </c>
      <c r="H84" s="11"/>
      <c r="I84" s="11">
        <f>IF(I83-F84&gt;0.001,I83-F84-Table42111417[[#This Row],[Ile nadpłacamy przy tej racie?]],0)</f>
        <v>165965.26853860111</v>
      </c>
      <c r="K84" s="2">
        <f>IF(Table42111417[[#This Row],[Rok]]&lt;9,Table42111417[[#This Row],[Odsetki normalne]]*50%,Table42111417[[#This Row],[Odsetki normalne]])</f>
        <v>380.72788533115698</v>
      </c>
    </row>
    <row r="85" spans="2:11" x14ac:dyDescent="0.25">
      <c r="B85" s="1">
        <f t="shared" si="4"/>
        <v>6</v>
      </c>
      <c r="C85" s="4">
        <f t="shared" si="6"/>
        <v>69</v>
      </c>
      <c r="D85" s="5">
        <v>5.4800000000000001E-2</v>
      </c>
      <c r="E85" s="2">
        <f>I84*Table42111417[[#This Row],[Oprocentowanie]]/12</f>
        <v>757.90805965961181</v>
      </c>
      <c r="F85" s="2">
        <f>Table42111417[[#This Row],[Cała rata]]-Table42111417[[#This Row],[Odsetki normalne]]</f>
        <v>780.41873349222124</v>
      </c>
      <c r="G85" s="20">
        <f t="shared" si="5"/>
        <v>1538.326793151833</v>
      </c>
      <c r="H85" s="11"/>
      <c r="I85" s="11">
        <f>IF(I84-F85&gt;0.001,I84-F85-Table42111417[[#This Row],[Ile nadpłacamy przy tej racie?]],0)</f>
        <v>165184.84980510888</v>
      </c>
      <c r="K85" s="2">
        <f>IF(Table42111417[[#This Row],[Rok]]&lt;9,Table42111417[[#This Row],[Odsetki normalne]]*50%,Table42111417[[#This Row],[Odsetki normalne]])</f>
        <v>378.9540298298059</v>
      </c>
    </row>
    <row r="86" spans="2:11" x14ac:dyDescent="0.25">
      <c r="B86" s="1">
        <f t="shared" si="4"/>
        <v>6</v>
      </c>
      <c r="C86" s="4">
        <f t="shared" si="6"/>
        <v>70</v>
      </c>
      <c r="D86" s="5">
        <v>5.4800000000000001E-2</v>
      </c>
      <c r="E86" s="2">
        <f>I85*Table42111417[[#This Row],[Oprocentowanie]]/12</f>
        <v>754.3441474433306</v>
      </c>
      <c r="F86" s="2">
        <f>Table42111417[[#This Row],[Cała rata]]-Table42111417[[#This Row],[Odsetki normalne]]</f>
        <v>783.98264570850245</v>
      </c>
      <c r="G86" s="20">
        <f t="shared" si="5"/>
        <v>1538.326793151833</v>
      </c>
      <c r="H86" s="11"/>
      <c r="I86" s="11">
        <f>IF(I85-F86&gt;0.001,I85-F86-Table42111417[[#This Row],[Ile nadpłacamy przy tej racie?]],0)</f>
        <v>164400.86715940037</v>
      </c>
      <c r="K86" s="2">
        <f>IF(Table42111417[[#This Row],[Rok]]&lt;9,Table42111417[[#This Row],[Odsetki normalne]]*50%,Table42111417[[#This Row],[Odsetki normalne]])</f>
        <v>377.1720737216653</v>
      </c>
    </row>
    <row r="87" spans="2:11" x14ac:dyDescent="0.25">
      <c r="B87" s="1">
        <f t="shared" si="4"/>
        <v>6</v>
      </c>
      <c r="C87" s="4">
        <f t="shared" si="6"/>
        <v>71</v>
      </c>
      <c r="D87" s="5">
        <v>5.4800000000000001E-2</v>
      </c>
      <c r="E87" s="2">
        <f>I86*Table42111417[[#This Row],[Oprocentowanie]]/12</f>
        <v>750.76396002792842</v>
      </c>
      <c r="F87" s="2">
        <f>Table42111417[[#This Row],[Cała rata]]-Table42111417[[#This Row],[Odsetki normalne]]</f>
        <v>787.56283312390462</v>
      </c>
      <c r="G87" s="20">
        <f t="shared" si="5"/>
        <v>1538.326793151833</v>
      </c>
      <c r="H87" s="11"/>
      <c r="I87" s="11">
        <f>IF(I86-F87&gt;0.001,I86-F87-Table42111417[[#This Row],[Ile nadpłacamy przy tej racie?]],0)</f>
        <v>163613.30432627647</v>
      </c>
      <c r="K87" s="2">
        <f>IF(Table42111417[[#This Row],[Rok]]&lt;9,Table42111417[[#This Row],[Odsetki normalne]]*50%,Table42111417[[#This Row],[Odsetki normalne]])</f>
        <v>375.38198001396421</v>
      </c>
    </row>
    <row r="88" spans="2:11" x14ac:dyDescent="0.25">
      <c r="B88" s="1">
        <f t="shared" si="4"/>
        <v>6</v>
      </c>
      <c r="C88" s="4">
        <f t="shared" si="6"/>
        <v>72</v>
      </c>
      <c r="D88" s="5">
        <v>5.4800000000000001E-2</v>
      </c>
      <c r="E88" s="2">
        <f>I87*Table42111417[[#This Row],[Oprocentowanie]]/12</f>
        <v>747.16742308999585</v>
      </c>
      <c r="F88" s="2">
        <f>Table42111417[[#This Row],[Cała rata]]-Table42111417[[#This Row],[Odsetki normalne]]</f>
        <v>791.15937006183719</v>
      </c>
      <c r="G88" s="20">
        <f t="shared" si="5"/>
        <v>1538.326793151833</v>
      </c>
      <c r="H88" s="11"/>
      <c r="I88" s="11">
        <f>IF(I87-F88&gt;0.001,I87-F88-Table42111417[[#This Row],[Ile nadpłacamy przy tej racie?]],0)</f>
        <v>162822.14495621464</v>
      </c>
      <c r="K88" s="2">
        <f>IF(Table42111417[[#This Row],[Rok]]&lt;9,Table42111417[[#This Row],[Odsetki normalne]]*50%,Table42111417[[#This Row],[Odsetki normalne]])</f>
        <v>373.58371154499793</v>
      </c>
    </row>
    <row r="89" spans="2:11" x14ac:dyDescent="0.25">
      <c r="B89" s="6">
        <f t="shared" si="4"/>
        <v>7</v>
      </c>
      <c r="C89" s="7">
        <f t="shared" si="6"/>
        <v>73</v>
      </c>
      <c r="D89" s="8">
        <v>5.4800000000000001E-2</v>
      </c>
      <c r="E89" s="9">
        <f>I88*Table42111417[[#This Row],[Oprocentowanie]]/12</f>
        <v>743.55446196671357</v>
      </c>
      <c r="F89" s="9">
        <f>Table42111417[[#This Row],[Cała rata]]-Table42111417[[#This Row],[Odsetki normalne]]</f>
        <v>794.77233118511947</v>
      </c>
      <c r="G89" s="20">
        <f t="shared" si="5"/>
        <v>1538.326793151833</v>
      </c>
      <c r="H89" s="9"/>
      <c r="I89" s="9">
        <f>IF(I88-F89&gt;0.001,I88-F89-Table42111417[[#This Row],[Ile nadpłacamy przy tej racie?]],0)</f>
        <v>162027.37262502953</v>
      </c>
      <c r="K89" s="9">
        <f>IF(Table42111417[[#This Row],[Rok]]&lt;9,Table42111417[[#This Row],[Odsetki normalne]]*50%,Table42111417[[#This Row],[Odsetki normalne]])</f>
        <v>371.77723098335679</v>
      </c>
    </row>
    <row r="90" spans="2:11" x14ac:dyDescent="0.25">
      <c r="B90" s="6">
        <f t="shared" si="4"/>
        <v>7</v>
      </c>
      <c r="C90" s="7">
        <f t="shared" si="6"/>
        <v>74</v>
      </c>
      <c r="D90" s="8">
        <v>5.4800000000000001E-2</v>
      </c>
      <c r="E90" s="9">
        <f>I89*Table42111417[[#This Row],[Oprocentowanie]]/12</f>
        <v>739.92500165430147</v>
      </c>
      <c r="F90" s="9">
        <f>Table42111417[[#This Row],[Cała rata]]-Table42111417[[#This Row],[Odsetki normalne]]</f>
        <v>798.40179149753158</v>
      </c>
      <c r="G90" s="20">
        <f t="shared" si="5"/>
        <v>1538.326793151833</v>
      </c>
      <c r="H90" s="9"/>
      <c r="I90" s="9">
        <f>IF(I89-F90&gt;0.001,I89-F90-Table42111417[[#This Row],[Ile nadpłacamy przy tej racie?]],0)</f>
        <v>161228.97083353199</v>
      </c>
      <c r="K90" s="9">
        <f>IF(Table42111417[[#This Row],[Rok]]&lt;9,Table42111417[[#This Row],[Odsetki normalne]]*50%,Table42111417[[#This Row],[Odsetki normalne]])</f>
        <v>369.96250082715073</v>
      </c>
    </row>
    <row r="91" spans="2:11" x14ac:dyDescent="0.25">
      <c r="B91" s="6">
        <f t="shared" si="4"/>
        <v>7</v>
      </c>
      <c r="C91" s="7">
        <f t="shared" si="6"/>
        <v>75</v>
      </c>
      <c r="D91" s="8">
        <v>5.4800000000000001E-2</v>
      </c>
      <c r="E91" s="9">
        <f>I90*Table42111417[[#This Row],[Oprocentowanie]]/12</f>
        <v>736.27896680646279</v>
      </c>
      <c r="F91" s="9">
        <f>Table42111417[[#This Row],[Cała rata]]-Table42111417[[#This Row],[Odsetki normalne]]</f>
        <v>802.04782634537025</v>
      </c>
      <c r="G91" s="20">
        <f t="shared" si="5"/>
        <v>1538.326793151833</v>
      </c>
      <c r="H91" s="9"/>
      <c r="I91" s="9">
        <f>IF(I90-F91&gt;0.001,I90-F91-Table42111417[[#This Row],[Ile nadpłacamy przy tej racie?]],0)</f>
        <v>160426.92300718662</v>
      </c>
      <c r="K91" s="9">
        <f>IF(Table42111417[[#This Row],[Rok]]&lt;9,Table42111417[[#This Row],[Odsetki normalne]]*50%,Table42111417[[#This Row],[Odsetki normalne]])</f>
        <v>368.1394834032314</v>
      </c>
    </row>
    <row r="92" spans="2:11" x14ac:dyDescent="0.25">
      <c r="B92" s="6">
        <f t="shared" si="4"/>
        <v>7</v>
      </c>
      <c r="C92" s="7">
        <f t="shared" si="6"/>
        <v>76</v>
      </c>
      <c r="D92" s="8">
        <v>5.4800000000000001E-2</v>
      </c>
      <c r="E92" s="9">
        <f>I91*Table42111417[[#This Row],[Oprocentowanie]]/12</f>
        <v>732.61628173281895</v>
      </c>
      <c r="F92" s="9">
        <f>Table42111417[[#This Row],[Cała rata]]-Table42111417[[#This Row],[Odsetki normalne]]</f>
        <v>805.7105114190141</v>
      </c>
      <c r="G92" s="20">
        <f t="shared" si="5"/>
        <v>1538.326793151833</v>
      </c>
      <c r="H92" s="9"/>
      <c r="I92" s="9">
        <f>IF(I91-F92&gt;0.001,I91-F92-Table42111417[[#This Row],[Ile nadpłacamy przy tej racie?]],0)</f>
        <v>159621.2124957676</v>
      </c>
      <c r="K92" s="9">
        <f>IF(Table42111417[[#This Row],[Rok]]&lt;9,Table42111417[[#This Row],[Odsetki normalne]]*50%,Table42111417[[#This Row],[Odsetki normalne]])</f>
        <v>366.30814086640947</v>
      </c>
    </row>
    <row r="93" spans="2:11" x14ac:dyDescent="0.25">
      <c r="B93" s="6">
        <f t="shared" si="4"/>
        <v>7</v>
      </c>
      <c r="C93" s="7">
        <f t="shared" si="6"/>
        <v>77</v>
      </c>
      <c r="D93" s="8">
        <v>5.4800000000000001E-2</v>
      </c>
      <c r="E93" s="9">
        <f>I92*Table42111417[[#This Row],[Oprocentowanie]]/12</f>
        <v>728.93687039733868</v>
      </c>
      <c r="F93" s="9">
        <f>Table42111417[[#This Row],[Cała rata]]-Table42111417[[#This Row],[Odsetki normalne]]</f>
        <v>809.38992275449436</v>
      </c>
      <c r="G93" s="20">
        <f t="shared" si="5"/>
        <v>1538.326793151833</v>
      </c>
      <c r="H93" s="9"/>
      <c r="I93" s="9">
        <f>IF(I92-F93&gt;0.001,I92-F93-Table42111417[[#This Row],[Ile nadpłacamy przy tej racie?]],0)</f>
        <v>158811.82257301311</v>
      </c>
      <c r="K93" s="9">
        <f>IF(Table42111417[[#This Row],[Rok]]&lt;9,Table42111417[[#This Row],[Odsetki normalne]]*50%,Table42111417[[#This Row],[Odsetki normalne]])</f>
        <v>364.46843519866934</v>
      </c>
    </row>
    <row r="94" spans="2:11" x14ac:dyDescent="0.25">
      <c r="B94" s="6">
        <f t="shared" si="4"/>
        <v>7</v>
      </c>
      <c r="C94" s="7">
        <f t="shared" si="6"/>
        <v>78</v>
      </c>
      <c r="D94" s="8">
        <v>5.4800000000000001E-2</v>
      </c>
      <c r="E94" s="9">
        <f>I93*Table42111417[[#This Row],[Oprocentowanie]]/12</f>
        <v>725.24065641675986</v>
      </c>
      <c r="F94" s="9">
        <f>Table42111417[[#This Row],[Cała rata]]-Table42111417[[#This Row],[Odsetki normalne]]</f>
        <v>813.08613673507318</v>
      </c>
      <c r="G94" s="20">
        <f t="shared" si="5"/>
        <v>1538.326793151833</v>
      </c>
      <c r="H94" s="9"/>
      <c r="I94" s="9">
        <f>IF(I93-F94&gt;0.001,I93-F94-Table42111417[[#This Row],[Ile nadpłacamy przy tej racie?]],0)</f>
        <v>157998.73643627804</v>
      </c>
      <c r="K94" s="9">
        <f>IF(Table42111417[[#This Row],[Rok]]&lt;9,Table42111417[[#This Row],[Odsetki normalne]]*50%,Table42111417[[#This Row],[Odsetki normalne]])</f>
        <v>362.62032820837993</v>
      </c>
    </row>
    <row r="95" spans="2:11" x14ac:dyDescent="0.25">
      <c r="B95" s="6">
        <f t="shared" si="4"/>
        <v>7</v>
      </c>
      <c r="C95" s="7">
        <f t="shared" si="6"/>
        <v>79</v>
      </c>
      <c r="D95" s="8">
        <v>5.4800000000000001E-2</v>
      </c>
      <c r="E95" s="9">
        <f>I94*Table42111417[[#This Row],[Oprocentowanie]]/12</f>
        <v>721.52756305900311</v>
      </c>
      <c r="F95" s="9">
        <f>Table42111417[[#This Row],[Cała rata]]-Table42111417[[#This Row],[Odsetki normalne]]</f>
        <v>816.79923009282993</v>
      </c>
      <c r="G95" s="20">
        <f t="shared" si="5"/>
        <v>1538.326793151833</v>
      </c>
      <c r="H95" s="9"/>
      <c r="I95" s="9">
        <f>IF(I94-F95&gt;0.001,I94-F95-Table42111417[[#This Row],[Ile nadpłacamy przy tej racie?]],0)</f>
        <v>157181.93720618522</v>
      </c>
      <c r="K95" s="9">
        <f>IF(Table42111417[[#This Row],[Rok]]&lt;9,Table42111417[[#This Row],[Odsetki normalne]]*50%,Table42111417[[#This Row],[Odsetki normalne]])</f>
        <v>360.76378152950156</v>
      </c>
    </row>
    <row r="96" spans="2:11" x14ac:dyDescent="0.25">
      <c r="B96" s="6">
        <f t="shared" si="4"/>
        <v>7</v>
      </c>
      <c r="C96" s="7">
        <f t="shared" si="6"/>
        <v>80</v>
      </c>
      <c r="D96" s="8">
        <v>5.4800000000000001E-2</v>
      </c>
      <c r="E96" s="9">
        <f>I95*Table42111417[[#This Row],[Oprocentowanie]]/12</f>
        <v>717.79751324157917</v>
      </c>
      <c r="F96" s="9">
        <f>Table42111417[[#This Row],[Cała rata]]-Table42111417[[#This Row],[Odsetki normalne]]</f>
        <v>820.52927991025388</v>
      </c>
      <c r="G96" s="20">
        <f t="shared" si="5"/>
        <v>1538.326793151833</v>
      </c>
      <c r="H96" s="9"/>
      <c r="I96" s="9">
        <f>IF(I95-F96&gt;0.001,I95-F96-Table42111417[[#This Row],[Ile nadpłacamy przy tej racie?]],0)</f>
        <v>156361.40792627496</v>
      </c>
      <c r="K96" s="9">
        <f>IF(Table42111417[[#This Row],[Rok]]&lt;9,Table42111417[[#This Row],[Odsetki normalne]]*50%,Table42111417[[#This Row],[Odsetki normalne]])</f>
        <v>358.89875662078958</v>
      </c>
    </row>
    <row r="97" spans="2:11" x14ac:dyDescent="0.25">
      <c r="B97" s="6">
        <f t="shared" si="4"/>
        <v>7</v>
      </c>
      <c r="C97" s="7">
        <f t="shared" si="6"/>
        <v>81</v>
      </c>
      <c r="D97" s="8">
        <v>5.4800000000000001E-2</v>
      </c>
      <c r="E97" s="9">
        <f>I96*Table42111417[[#This Row],[Oprocentowanie]]/12</f>
        <v>714.05042952998895</v>
      </c>
      <c r="F97" s="9">
        <f>Table42111417[[#This Row],[Cała rata]]-Table42111417[[#This Row],[Odsetki normalne]]</f>
        <v>824.2763636218441</v>
      </c>
      <c r="G97" s="20">
        <f t="shared" si="5"/>
        <v>1538.326793151833</v>
      </c>
      <c r="H97" s="9"/>
      <c r="I97" s="9">
        <f>IF(I96-F97&gt;0.001,I96-F97-Table42111417[[#This Row],[Ile nadpłacamy przy tej racie?]],0)</f>
        <v>155537.13156265311</v>
      </c>
      <c r="K97" s="9">
        <f>IF(Table42111417[[#This Row],[Rok]]&lt;9,Table42111417[[#This Row],[Odsetki normalne]]*50%,Table42111417[[#This Row],[Odsetki normalne]])</f>
        <v>357.02521476499447</v>
      </c>
    </row>
    <row r="98" spans="2:11" x14ac:dyDescent="0.25">
      <c r="B98" s="6">
        <f t="shared" si="4"/>
        <v>7</v>
      </c>
      <c r="C98" s="7">
        <f t="shared" si="6"/>
        <v>82</v>
      </c>
      <c r="D98" s="8">
        <v>5.4800000000000001E-2</v>
      </c>
      <c r="E98" s="9">
        <f>I97*Table42111417[[#This Row],[Oprocentowanie]]/12</f>
        <v>710.28623413611592</v>
      </c>
      <c r="F98" s="9">
        <f>Table42111417[[#This Row],[Cała rata]]-Table42111417[[#This Row],[Odsetki normalne]]</f>
        <v>828.04055901571712</v>
      </c>
      <c r="G98" s="20">
        <f t="shared" si="5"/>
        <v>1538.326793151833</v>
      </c>
      <c r="H98" s="9"/>
      <c r="I98" s="9">
        <f>IF(I97-F98&gt;0.001,I97-F98-Table42111417[[#This Row],[Ile nadpłacamy przy tej racie?]],0)</f>
        <v>154709.09100363738</v>
      </c>
      <c r="K98" s="9">
        <f>IF(Table42111417[[#This Row],[Rok]]&lt;9,Table42111417[[#This Row],[Odsetki normalne]]*50%,Table42111417[[#This Row],[Odsetki normalne]])</f>
        <v>355.14311706805796</v>
      </c>
    </row>
    <row r="99" spans="2:11" x14ac:dyDescent="0.25">
      <c r="B99" s="6">
        <f t="shared" si="4"/>
        <v>7</v>
      </c>
      <c r="C99" s="7">
        <f t="shared" si="6"/>
        <v>83</v>
      </c>
      <c r="D99" s="8">
        <v>5.4800000000000001E-2</v>
      </c>
      <c r="E99" s="9">
        <f>I98*Table42111417[[#This Row],[Oprocentowanie]]/12</f>
        <v>706.50484891661074</v>
      </c>
      <c r="F99" s="9">
        <f>Table42111417[[#This Row],[Cała rata]]-Table42111417[[#This Row],[Odsetki normalne]]</f>
        <v>831.8219442352223</v>
      </c>
      <c r="G99" s="20">
        <f t="shared" si="5"/>
        <v>1538.326793151833</v>
      </c>
      <c r="H99" s="9"/>
      <c r="I99" s="9">
        <f>IF(I98-F99&gt;0.001,I98-F99-Table42111417[[#This Row],[Ile nadpłacamy przy tej racie?]],0)</f>
        <v>153877.26905940217</v>
      </c>
      <c r="K99" s="9">
        <f>IF(Table42111417[[#This Row],[Rok]]&lt;9,Table42111417[[#This Row],[Odsetki normalne]]*50%,Table42111417[[#This Row],[Odsetki normalne]])</f>
        <v>353.25242445830537</v>
      </c>
    </row>
    <row r="100" spans="2:11" x14ac:dyDescent="0.25">
      <c r="B100" s="6">
        <f t="shared" si="4"/>
        <v>7</v>
      </c>
      <c r="C100" s="7">
        <f t="shared" si="6"/>
        <v>84</v>
      </c>
      <c r="D100" s="8">
        <v>5.4800000000000001E-2</v>
      </c>
      <c r="E100" s="9">
        <f>I99*Table42111417[[#This Row],[Oprocentowanie]]/12</f>
        <v>702.70619537126993</v>
      </c>
      <c r="F100" s="9">
        <f>Table42111417[[#This Row],[Cała rata]]-Table42111417[[#This Row],[Odsetki normalne]]</f>
        <v>835.62059778056312</v>
      </c>
      <c r="G100" s="20">
        <f t="shared" si="5"/>
        <v>1538.326793151833</v>
      </c>
      <c r="H100" s="9"/>
      <c r="I100" s="9">
        <f>IF(I99-F100&gt;0.001,I99-F100-Table42111417[[#This Row],[Ile nadpłacamy przy tej racie?]],0)</f>
        <v>153041.6484616216</v>
      </c>
      <c r="K100" s="9">
        <f>IF(Table42111417[[#This Row],[Rok]]&lt;9,Table42111417[[#This Row],[Odsetki normalne]]*50%,Table42111417[[#This Row],[Odsetki normalne]])</f>
        <v>351.35309768563496</v>
      </c>
    </row>
    <row r="101" spans="2:11" x14ac:dyDescent="0.25">
      <c r="B101" s="1">
        <f t="shared" si="4"/>
        <v>8</v>
      </c>
      <c r="C101" s="4">
        <f t="shared" si="6"/>
        <v>85</v>
      </c>
      <c r="D101" s="5">
        <v>5.4800000000000001E-2</v>
      </c>
      <c r="E101" s="2">
        <f>I100*Table42111417[[#This Row],[Oprocentowanie]]/12</f>
        <v>698.89019464140529</v>
      </c>
      <c r="F101" s="2">
        <f>Table42111417[[#This Row],[Cała rata]]-Table42111417[[#This Row],[Odsetki normalne]]</f>
        <v>839.43659851042776</v>
      </c>
      <c r="G101" s="20">
        <f t="shared" si="5"/>
        <v>1538.326793151833</v>
      </c>
      <c r="H101" s="2"/>
      <c r="I101" s="11">
        <f>IF(I100-F101&gt;0.001,I100-F101-Table42111417[[#This Row],[Ile nadpłacamy przy tej racie?]],0)</f>
        <v>152202.21186311118</v>
      </c>
      <c r="K101" s="2">
        <f>IF(Table42111417[[#This Row],[Rok]]&lt;9,Table42111417[[#This Row],[Odsetki normalne]]*50%,Table42111417[[#This Row],[Odsetki normalne]])</f>
        <v>349.44509732070264</v>
      </c>
    </row>
    <row r="102" spans="2:11" x14ac:dyDescent="0.25">
      <c r="B102" s="1">
        <f t="shared" si="4"/>
        <v>8</v>
      </c>
      <c r="C102" s="4">
        <f t="shared" si="6"/>
        <v>86</v>
      </c>
      <c r="D102" s="5">
        <v>5.4800000000000001E-2</v>
      </c>
      <c r="E102" s="2">
        <f>I101*Table42111417[[#This Row],[Oprocentowanie]]/12</f>
        <v>695.05676750820783</v>
      </c>
      <c r="F102" s="2">
        <f>Table42111417[[#This Row],[Cała rata]]-Table42111417[[#This Row],[Odsetki normalne]]</f>
        <v>843.27002564362522</v>
      </c>
      <c r="G102" s="20">
        <f t="shared" si="5"/>
        <v>1538.326793151833</v>
      </c>
      <c r="H102" s="2"/>
      <c r="I102" s="11">
        <f>IF(I101-F102&gt;0.001,I101-F102-Table42111417[[#This Row],[Ile nadpłacamy przy tej racie?]],0)</f>
        <v>151358.94183746754</v>
      </c>
      <c r="K102" s="2">
        <f>IF(Table42111417[[#This Row],[Rok]]&lt;9,Table42111417[[#This Row],[Odsetki normalne]]*50%,Table42111417[[#This Row],[Odsetki normalne]])</f>
        <v>347.52838375410391</v>
      </c>
    </row>
    <row r="103" spans="2:11" x14ac:dyDescent="0.25">
      <c r="B103" s="1">
        <f t="shared" si="4"/>
        <v>8</v>
      </c>
      <c r="C103" s="4">
        <f t="shared" si="6"/>
        <v>87</v>
      </c>
      <c r="D103" s="5">
        <v>5.4800000000000001E-2</v>
      </c>
      <c r="E103" s="2">
        <f>I102*Table42111417[[#This Row],[Oprocentowanie]]/12</f>
        <v>691.2058343911018</v>
      </c>
      <c r="F103" s="2">
        <f>Table42111417[[#This Row],[Cała rata]]-Table42111417[[#This Row],[Odsetki normalne]]</f>
        <v>847.12095876073124</v>
      </c>
      <c r="G103" s="20">
        <f t="shared" si="5"/>
        <v>1538.326793151833</v>
      </c>
      <c r="H103" s="2"/>
      <c r="I103" s="11">
        <f>IF(I102-F103&gt;0.001,I102-F103-Table42111417[[#This Row],[Ile nadpłacamy przy tej racie?]],0)</f>
        <v>150511.82087870681</v>
      </c>
      <c r="K103" s="2">
        <f>IF(Table42111417[[#This Row],[Rok]]&lt;9,Table42111417[[#This Row],[Odsetki normalne]]*50%,Table42111417[[#This Row],[Odsetki normalne]])</f>
        <v>345.6029171955509</v>
      </c>
    </row>
    <row r="104" spans="2:11" x14ac:dyDescent="0.25">
      <c r="B104" s="1">
        <f t="shared" si="4"/>
        <v>8</v>
      </c>
      <c r="C104" s="4">
        <f t="shared" si="6"/>
        <v>88</v>
      </c>
      <c r="D104" s="5">
        <v>5.4800000000000001E-2</v>
      </c>
      <c r="E104" s="2">
        <f>I103*Table42111417[[#This Row],[Oprocentowanie]]/12</f>
        <v>687.33731534609444</v>
      </c>
      <c r="F104" s="2">
        <f>Table42111417[[#This Row],[Cała rata]]-Table42111417[[#This Row],[Odsetki normalne]]</f>
        <v>850.9894778057386</v>
      </c>
      <c r="G104" s="20">
        <f t="shared" si="5"/>
        <v>1538.326793151833</v>
      </c>
      <c r="H104" s="2"/>
      <c r="I104" s="11">
        <f>IF(I103-F104&gt;0.001,I103-F104-Table42111417[[#This Row],[Ile nadpłacamy przy tej racie?]],0)</f>
        <v>149660.83140090108</v>
      </c>
      <c r="K104" s="2">
        <f>IF(Table42111417[[#This Row],[Rok]]&lt;9,Table42111417[[#This Row],[Odsetki normalne]]*50%,Table42111417[[#This Row],[Odsetki normalne]])</f>
        <v>343.66865767304722</v>
      </c>
    </row>
    <row r="105" spans="2:11" x14ac:dyDescent="0.25">
      <c r="B105" s="1">
        <f t="shared" si="4"/>
        <v>8</v>
      </c>
      <c r="C105" s="4">
        <f t="shared" si="6"/>
        <v>89</v>
      </c>
      <c r="D105" s="5">
        <v>5.4800000000000001E-2</v>
      </c>
      <c r="E105" s="2">
        <f>I104*Table42111417[[#This Row],[Oprocentowanie]]/12</f>
        <v>683.45113006411486</v>
      </c>
      <c r="F105" s="2">
        <f>Table42111417[[#This Row],[Cała rata]]-Table42111417[[#This Row],[Odsetki normalne]]</f>
        <v>854.87566308771818</v>
      </c>
      <c r="G105" s="20">
        <f t="shared" si="5"/>
        <v>1538.326793151833</v>
      </c>
      <c r="H105" s="2"/>
      <c r="I105" s="11">
        <f>IF(I104-F105&gt;0.001,I104-F105-Table42111417[[#This Row],[Ile nadpłacamy przy tej racie?]],0)</f>
        <v>148805.95573781335</v>
      </c>
      <c r="K105" s="2">
        <f>IF(Table42111417[[#This Row],[Rok]]&lt;9,Table42111417[[#This Row],[Odsetki normalne]]*50%,Table42111417[[#This Row],[Odsetki normalne]])</f>
        <v>341.72556503205743</v>
      </c>
    </row>
    <row r="106" spans="2:11" x14ac:dyDescent="0.25">
      <c r="B106" s="1">
        <f t="shared" si="4"/>
        <v>8</v>
      </c>
      <c r="C106" s="4">
        <f t="shared" si="6"/>
        <v>90</v>
      </c>
      <c r="D106" s="5">
        <v>5.4800000000000001E-2</v>
      </c>
      <c r="E106" s="2">
        <f>I105*Table42111417[[#This Row],[Oprocentowanie]]/12</f>
        <v>679.54719786934766</v>
      </c>
      <c r="F106" s="2">
        <f>Table42111417[[#This Row],[Cała rata]]-Table42111417[[#This Row],[Odsetki normalne]]</f>
        <v>858.77959528248539</v>
      </c>
      <c r="G106" s="20">
        <f t="shared" si="5"/>
        <v>1538.326793151833</v>
      </c>
      <c r="H106" s="2"/>
      <c r="I106" s="11">
        <f>IF(I105-F106&gt;0.001,I105-F106-Table42111417[[#This Row],[Ile nadpłacamy przy tej racie?]],0)</f>
        <v>147947.17614253087</v>
      </c>
      <c r="K106" s="2">
        <f>IF(Table42111417[[#This Row],[Rok]]&lt;9,Table42111417[[#This Row],[Odsetki normalne]]*50%,Table42111417[[#This Row],[Odsetki normalne]])</f>
        <v>339.77359893467383</v>
      </c>
    </row>
    <row r="107" spans="2:11" x14ac:dyDescent="0.25">
      <c r="B107" s="1">
        <f t="shared" si="4"/>
        <v>8</v>
      </c>
      <c r="C107" s="4">
        <f t="shared" si="6"/>
        <v>91</v>
      </c>
      <c r="D107" s="5">
        <v>5.4800000000000001E-2</v>
      </c>
      <c r="E107" s="2">
        <f>I106*Table42111417[[#This Row],[Oprocentowanie]]/12</f>
        <v>675.6254377175577</v>
      </c>
      <c r="F107" s="2">
        <f>Table42111417[[#This Row],[Cała rata]]-Table42111417[[#This Row],[Odsetki normalne]]</f>
        <v>862.70135543427534</v>
      </c>
      <c r="G107" s="20">
        <f t="shared" si="5"/>
        <v>1538.326793151833</v>
      </c>
      <c r="H107" s="2"/>
      <c r="I107" s="11">
        <f>IF(I106-F107&gt;0.001,I106-F107-Table42111417[[#This Row],[Ile nadpłacamy przy tej racie?]],0)</f>
        <v>147084.47478709658</v>
      </c>
      <c r="K107" s="2">
        <f>IF(Table42111417[[#This Row],[Rok]]&lt;9,Table42111417[[#This Row],[Odsetki normalne]]*50%,Table42111417[[#This Row],[Odsetki normalne]])</f>
        <v>337.81271885877885</v>
      </c>
    </row>
    <row r="108" spans="2:11" x14ac:dyDescent="0.25">
      <c r="B108" s="1">
        <f t="shared" si="4"/>
        <v>8</v>
      </c>
      <c r="C108" s="4">
        <f t="shared" si="6"/>
        <v>92</v>
      </c>
      <c r="D108" s="5">
        <v>5.4800000000000001E-2</v>
      </c>
      <c r="E108" s="2">
        <f>I107*Table42111417[[#This Row],[Oprocentowanie]]/12</f>
        <v>671.68576819440773</v>
      </c>
      <c r="F108" s="2">
        <f>Table42111417[[#This Row],[Cała rata]]-Table42111417[[#This Row],[Odsetki normalne]]</f>
        <v>866.64102495742532</v>
      </c>
      <c r="G108" s="20">
        <f t="shared" si="5"/>
        <v>1538.326793151833</v>
      </c>
      <c r="H108" s="2"/>
      <c r="I108" s="11">
        <f>IF(I107-F108&gt;0.001,I107-F108-Table42111417[[#This Row],[Ile nadpłacamy przy tej racie?]],0)</f>
        <v>146217.83376213917</v>
      </c>
      <c r="K108" s="2">
        <f>IF(Table42111417[[#This Row],[Rok]]&lt;9,Table42111417[[#This Row],[Odsetki normalne]]*50%,Table42111417[[#This Row],[Odsetki normalne]])</f>
        <v>335.84288409720386</v>
      </c>
    </row>
    <row r="109" spans="2:11" x14ac:dyDescent="0.25">
      <c r="B109" s="1">
        <f t="shared" si="4"/>
        <v>8</v>
      </c>
      <c r="C109" s="4">
        <f t="shared" si="6"/>
        <v>93</v>
      </c>
      <c r="D109" s="5">
        <v>5.4800000000000001E-2</v>
      </c>
      <c r="E109" s="2">
        <f>I108*Table42111417[[#This Row],[Oprocentowanie]]/12</f>
        <v>667.72810751376892</v>
      </c>
      <c r="F109" s="2">
        <f>Table42111417[[#This Row],[Cała rata]]-Table42111417[[#This Row],[Odsetki normalne]]</f>
        <v>870.59868563806413</v>
      </c>
      <c r="G109" s="20">
        <f t="shared" si="5"/>
        <v>1538.326793151833</v>
      </c>
      <c r="H109" s="2"/>
      <c r="I109" s="11">
        <f>IF(I108-F109&gt;0.001,I108-F109-Table42111417[[#This Row],[Ile nadpłacamy przy tej racie?]],0)</f>
        <v>145347.23507650109</v>
      </c>
      <c r="K109" s="2">
        <f>IF(Table42111417[[#This Row],[Rok]]&lt;9,Table42111417[[#This Row],[Odsetki normalne]]*50%,Table42111417[[#This Row],[Odsetki normalne]])</f>
        <v>333.86405375688446</v>
      </c>
    </row>
    <row r="110" spans="2:11" x14ac:dyDescent="0.25">
      <c r="B110" s="1">
        <f t="shared" si="4"/>
        <v>8</v>
      </c>
      <c r="C110" s="4">
        <f t="shared" si="6"/>
        <v>94</v>
      </c>
      <c r="D110" s="5">
        <v>5.4800000000000001E-2</v>
      </c>
      <c r="E110" s="2">
        <f>I109*Table42111417[[#This Row],[Oprocentowanie]]/12</f>
        <v>663.75237351602175</v>
      </c>
      <c r="F110" s="2">
        <f>Table42111417[[#This Row],[Cała rata]]-Table42111417[[#This Row],[Odsetki normalne]]</f>
        <v>874.5744196358113</v>
      </c>
      <c r="G110" s="20">
        <f t="shared" si="5"/>
        <v>1538.326793151833</v>
      </c>
      <c r="H110" s="2"/>
      <c r="I110" s="11">
        <f>IF(I109-F110&gt;0.001,I109-F110-Table42111417[[#This Row],[Ile nadpłacamy przy tej racie?]],0)</f>
        <v>144472.66065686528</v>
      </c>
      <c r="K110" s="2">
        <f>IF(Table42111417[[#This Row],[Rok]]&lt;9,Table42111417[[#This Row],[Odsetki normalne]]*50%,Table42111417[[#This Row],[Odsetki normalne]])</f>
        <v>331.87618675801087</v>
      </c>
    </row>
    <row r="111" spans="2:11" x14ac:dyDescent="0.25">
      <c r="B111" s="1">
        <f t="shared" si="4"/>
        <v>8</v>
      </c>
      <c r="C111" s="4">
        <f t="shared" si="6"/>
        <v>95</v>
      </c>
      <c r="D111" s="5">
        <v>5.4800000000000001E-2</v>
      </c>
      <c r="E111" s="2">
        <f>I110*Table42111417[[#This Row],[Oprocentowanie]]/12</f>
        <v>659.75848366635148</v>
      </c>
      <c r="F111" s="2">
        <f>Table42111417[[#This Row],[Cała rata]]-Table42111417[[#This Row],[Odsetki normalne]]</f>
        <v>878.56830948548156</v>
      </c>
      <c r="G111" s="20">
        <f t="shared" si="5"/>
        <v>1538.326793151833</v>
      </c>
      <c r="H111" s="2"/>
      <c r="I111" s="11">
        <f>IF(I110-F111&gt;0.001,I110-F111-Table42111417[[#This Row],[Ile nadpłacamy przy tej racie?]],0)</f>
        <v>143594.0923473798</v>
      </c>
      <c r="K111" s="2">
        <f>IF(Table42111417[[#This Row],[Rok]]&lt;9,Table42111417[[#This Row],[Odsetki normalne]]*50%,Table42111417[[#This Row],[Odsetki normalne]])</f>
        <v>329.87924183317574</v>
      </c>
    </row>
    <row r="112" spans="2:11" x14ac:dyDescent="0.25">
      <c r="B112" s="1">
        <f t="shared" si="4"/>
        <v>8</v>
      </c>
      <c r="C112" s="4">
        <f t="shared" si="6"/>
        <v>96</v>
      </c>
      <c r="D112" s="5">
        <v>5.4800000000000001E-2</v>
      </c>
      <c r="E112" s="2">
        <f>I111*Table42111417[[#This Row],[Oprocentowanie]]/12</f>
        <v>655.74635505303445</v>
      </c>
      <c r="F112" s="2">
        <f>Table42111417[[#This Row],[Cała rata]]-Table42111417[[#This Row],[Odsetki normalne]]</f>
        <v>882.5804380987986</v>
      </c>
      <c r="G112" s="20">
        <f t="shared" si="5"/>
        <v>1538.326793151833</v>
      </c>
      <c r="H112" s="2">
        <v>72000</v>
      </c>
      <c r="I112" s="11">
        <f>IF(I111-F112&gt;0.001,I111-F112-Table42111417[[#This Row],[Ile nadpłacamy przy tej racie?]],0)</f>
        <v>70711.511909280991</v>
      </c>
      <c r="K112" s="2">
        <f>IF(Table42111417[[#This Row],[Rok]]&lt;9,Table42111417[[#This Row],[Odsetki normalne]]*50%,Table42111417[[#This Row],[Odsetki normalne]])</f>
        <v>327.87317752651722</v>
      </c>
    </row>
    <row r="113" spans="2:11" x14ac:dyDescent="0.25">
      <c r="B113" s="6">
        <f t="shared" si="4"/>
        <v>9</v>
      </c>
      <c r="C113" s="7">
        <f t="shared" si="6"/>
        <v>97</v>
      </c>
      <c r="D113" s="8">
        <v>5.4800000000000001E-2</v>
      </c>
      <c r="E113" s="9">
        <f>I112*Table42111417[[#This Row],[Oprocentowanie]]/12</f>
        <v>322.91590438571654</v>
      </c>
      <c r="F113" s="9">
        <f>Table42111417[[#This Row],[Cała rata]]-Table42111417[[#This Row],[Odsetki normalne]]</f>
        <v>1215.4108887661164</v>
      </c>
      <c r="G113" s="20">
        <f t="shared" si="5"/>
        <v>1538.326793151833</v>
      </c>
      <c r="H113" s="9"/>
      <c r="I113" s="9">
        <f>IF(I112-F113&gt;0.001,I112-F113-Table42111417[[#This Row],[Ile nadpłacamy przy tej racie?]],0)</f>
        <v>69496.101020514878</v>
      </c>
      <c r="K113" s="9">
        <f>IF(Table42111417[[#This Row],[Rok]]&lt;9,Table42111417[[#This Row],[Odsetki normalne]]*50%,Table42111417[[#This Row],[Odsetki normalne]])</f>
        <v>322.91590438571654</v>
      </c>
    </row>
    <row r="114" spans="2:11" x14ac:dyDescent="0.25">
      <c r="B114" s="6">
        <f t="shared" si="4"/>
        <v>9</v>
      </c>
      <c r="C114" s="7">
        <f t="shared" si="6"/>
        <v>98</v>
      </c>
      <c r="D114" s="8">
        <v>5.4800000000000001E-2</v>
      </c>
      <c r="E114" s="9">
        <f>I113*Table42111417[[#This Row],[Oprocentowanie]]/12</f>
        <v>317.36552799368462</v>
      </c>
      <c r="F114" s="9">
        <f>Table42111417[[#This Row],[Cała rata]]-Table42111417[[#This Row],[Odsetki normalne]]</f>
        <v>1220.9612651581483</v>
      </c>
      <c r="G114" s="20">
        <f t="shared" si="5"/>
        <v>1538.326793151833</v>
      </c>
      <c r="H114" s="9"/>
      <c r="I114" s="9">
        <f>IF(I113-F114&gt;0.001,I113-F114-Table42111417[[#This Row],[Ile nadpłacamy przy tej racie?]],0)</f>
        <v>68275.139755356737</v>
      </c>
      <c r="K114" s="9">
        <f>IF(Table42111417[[#This Row],[Rok]]&lt;9,Table42111417[[#This Row],[Odsetki normalne]]*50%,Table42111417[[#This Row],[Odsetki normalne]])</f>
        <v>317.36552799368462</v>
      </c>
    </row>
    <row r="115" spans="2:11" x14ac:dyDescent="0.25">
      <c r="B115" s="6">
        <f t="shared" si="4"/>
        <v>9</v>
      </c>
      <c r="C115" s="7">
        <f t="shared" si="6"/>
        <v>99</v>
      </c>
      <c r="D115" s="8">
        <v>5.4800000000000001E-2</v>
      </c>
      <c r="E115" s="9">
        <f>I114*Table42111417[[#This Row],[Oprocentowanie]]/12</f>
        <v>311.78980488279575</v>
      </c>
      <c r="F115" s="9">
        <f>Table42111417[[#This Row],[Cała rata]]-Table42111417[[#This Row],[Odsetki normalne]]</f>
        <v>1226.5369882690372</v>
      </c>
      <c r="G115" s="20">
        <f t="shared" si="5"/>
        <v>1538.326793151833</v>
      </c>
      <c r="H115" s="9"/>
      <c r="I115" s="9">
        <f>IF(I114-F115&gt;0.001,I114-F115-Table42111417[[#This Row],[Ile nadpłacamy przy tej racie?]],0)</f>
        <v>67048.602767087694</v>
      </c>
      <c r="K115" s="9">
        <f>IF(Table42111417[[#This Row],[Rok]]&lt;9,Table42111417[[#This Row],[Odsetki normalne]]*50%,Table42111417[[#This Row],[Odsetki normalne]])</f>
        <v>311.78980488279575</v>
      </c>
    </row>
    <row r="116" spans="2:11" x14ac:dyDescent="0.25">
      <c r="B116" s="6">
        <f t="shared" si="4"/>
        <v>9</v>
      </c>
      <c r="C116" s="7">
        <f t="shared" si="6"/>
        <v>100</v>
      </c>
      <c r="D116" s="8">
        <v>5.4800000000000001E-2</v>
      </c>
      <c r="E116" s="9">
        <f>I115*Table42111417[[#This Row],[Oprocentowanie]]/12</f>
        <v>306.18861930303382</v>
      </c>
      <c r="F116" s="9">
        <f>Table42111417[[#This Row],[Cała rata]]-Table42111417[[#This Row],[Odsetki normalne]]</f>
        <v>1232.1381738487992</v>
      </c>
      <c r="G116" s="20">
        <f t="shared" si="5"/>
        <v>1538.326793151833</v>
      </c>
      <c r="H116" s="9"/>
      <c r="I116" s="9">
        <f>IF(I115-F116&gt;0.001,I115-F116-Table42111417[[#This Row],[Ile nadpłacamy przy tej racie?]],0)</f>
        <v>65816.464593238896</v>
      </c>
      <c r="K116" s="9">
        <f>IF(Table42111417[[#This Row],[Rok]]&lt;9,Table42111417[[#This Row],[Odsetki normalne]]*50%,Table42111417[[#This Row],[Odsetki normalne]])</f>
        <v>306.18861930303382</v>
      </c>
    </row>
    <row r="117" spans="2:11" x14ac:dyDescent="0.25">
      <c r="B117" s="6">
        <f t="shared" si="4"/>
        <v>9</v>
      </c>
      <c r="C117" s="7">
        <f t="shared" si="6"/>
        <v>101</v>
      </c>
      <c r="D117" s="8">
        <v>5.4800000000000001E-2</v>
      </c>
      <c r="E117" s="9">
        <f>I116*Table42111417[[#This Row],[Oprocentowanie]]/12</f>
        <v>300.56185497579094</v>
      </c>
      <c r="F117" s="9">
        <f>Table42111417[[#This Row],[Cała rata]]-Table42111417[[#This Row],[Odsetki normalne]]</f>
        <v>1237.7649381760421</v>
      </c>
      <c r="G117" s="20">
        <f t="shared" si="5"/>
        <v>1538.326793151833</v>
      </c>
      <c r="H117" s="9"/>
      <c r="I117" s="9">
        <f>IF(I116-F117&gt;0.001,I116-F117-Table42111417[[#This Row],[Ile nadpłacamy przy tej racie?]],0)</f>
        <v>64578.699655062854</v>
      </c>
      <c r="K117" s="9">
        <f>IF(Table42111417[[#This Row],[Rok]]&lt;9,Table42111417[[#This Row],[Odsetki normalne]]*50%,Table42111417[[#This Row],[Odsetki normalne]])</f>
        <v>300.56185497579094</v>
      </c>
    </row>
    <row r="118" spans="2:11" x14ac:dyDescent="0.25">
      <c r="B118" s="6">
        <f t="shared" si="4"/>
        <v>9</v>
      </c>
      <c r="C118" s="7">
        <f t="shared" si="6"/>
        <v>102</v>
      </c>
      <c r="D118" s="8">
        <v>5.4800000000000001E-2</v>
      </c>
      <c r="E118" s="9">
        <f>I117*Table42111417[[#This Row],[Oprocentowanie]]/12</f>
        <v>294.90939509145369</v>
      </c>
      <c r="F118" s="9">
        <f>Table42111417[[#This Row],[Cała rata]]-Table42111417[[#This Row],[Odsetki normalne]]</f>
        <v>1243.4173980603794</v>
      </c>
      <c r="G118" s="20">
        <f t="shared" si="5"/>
        <v>1538.326793151833</v>
      </c>
      <c r="H118" s="9"/>
      <c r="I118" s="9">
        <f>IF(I117-F118&gt;0.001,I117-F118-Table42111417[[#This Row],[Ile nadpłacamy przy tej racie?]],0)</f>
        <v>63335.282257002473</v>
      </c>
      <c r="K118" s="9">
        <f>IF(Table42111417[[#This Row],[Rok]]&lt;9,Table42111417[[#This Row],[Odsetki normalne]]*50%,Table42111417[[#This Row],[Odsetki normalne]])</f>
        <v>294.90939509145369</v>
      </c>
    </row>
    <row r="119" spans="2:11" x14ac:dyDescent="0.25">
      <c r="B119" s="6">
        <f t="shared" si="4"/>
        <v>9</v>
      </c>
      <c r="C119" s="7">
        <f t="shared" si="6"/>
        <v>103</v>
      </c>
      <c r="D119" s="8">
        <v>5.4800000000000001E-2</v>
      </c>
      <c r="E119" s="9">
        <f>I118*Table42111417[[#This Row],[Oprocentowanie]]/12</f>
        <v>289.23112230697797</v>
      </c>
      <c r="F119" s="9">
        <f>Table42111417[[#This Row],[Cała rata]]-Table42111417[[#This Row],[Odsetki normalne]]</f>
        <v>1249.095670844855</v>
      </c>
      <c r="G119" s="20">
        <f t="shared" si="5"/>
        <v>1538.326793151833</v>
      </c>
      <c r="H119" s="9"/>
      <c r="I119" s="9">
        <f>IF(I118-F119&gt;0.001,I118-F119-Table42111417[[#This Row],[Ile nadpłacamy przy tej racie?]],0)</f>
        <v>62086.186586157615</v>
      </c>
      <c r="K119" s="9">
        <f>IF(Table42111417[[#This Row],[Rok]]&lt;9,Table42111417[[#This Row],[Odsetki normalne]]*50%,Table42111417[[#This Row],[Odsetki normalne]])</f>
        <v>289.23112230697797</v>
      </c>
    </row>
    <row r="120" spans="2:11" x14ac:dyDescent="0.25">
      <c r="B120" s="6">
        <f t="shared" si="4"/>
        <v>9</v>
      </c>
      <c r="C120" s="7">
        <f t="shared" si="6"/>
        <v>104</v>
      </c>
      <c r="D120" s="8">
        <v>5.4800000000000001E-2</v>
      </c>
      <c r="E120" s="9">
        <f>I119*Table42111417[[#This Row],[Oprocentowanie]]/12</f>
        <v>283.52691874345311</v>
      </c>
      <c r="F120" s="9">
        <f>Table42111417[[#This Row],[Cała rata]]-Table42111417[[#This Row],[Odsetki normalne]]</f>
        <v>1254.79987440838</v>
      </c>
      <c r="G120" s="20">
        <f t="shared" si="5"/>
        <v>1538.326793151833</v>
      </c>
      <c r="H120" s="9"/>
      <c r="I120" s="9">
        <f>IF(I119-F120&gt;0.001,I119-F120-Table42111417[[#This Row],[Ile nadpłacamy przy tej racie?]],0)</f>
        <v>60831.386711749234</v>
      </c>
      <c r="K120" s="9">
        <f>IF(Table42111417[[#This Row],[Rok]]&lt;9,Table42111417[[#This Row],[Odsetki normalne]]*50%,Table42111417[[#This Row],[Odsetki normalne]])</f>
        <v>283.52691874345311</v>
      </c>
    </row>
    <row r="121" spans="2:11" x14ac:dyDescent="0.25">
      <c r="B121" s="6">
        <f t="shared" si="4"/>
        <v>9</v>
      </c>
      <c r="C121" s="7">
        <f t="shared" si="6"/>
        <v>105</v>
      </c>
      <c r="D121" s="8">
        <v>5.4800000000000001E-2</v>
      </c>
      <c r="E121" s="9">
        <f>I120*Table42111417[[#This Row],[Oprocentowanie]]/12</f>
        <v>277.7966659836548</v>
      </c>
      <c r="F121" s="9">
        <f>Table42111417[[#This Row],[Cała rata]]-Table42111417[[#This Row],[Odsetki normalne]]</f>
        <v>1260.5301271681783</v>
      </c>
      <c r="G121" s="20">
        <f t="shared" si="5"/>
        <v>1538.326793151833</v>
      </c>
      <c r="H121" s="9"/>
      <c r="I121" s="9">
        <f>IF(I120-F121&gt;0.001,I120-F121-Table42111417[[#This Row],[Ile nadpłacamy przy tej racie?]],0)</f>
        <v>59570.856584581052</v>
      </c>
      <c r="K121" s="9">
        <f>IF(Table42111417[[#This Row],[Rok]]&lt;9,Table42111417[[#This Row],[Odsetki normalne]]*50%,Table42111417[[#This Row],[Odsetki normalne]])</f>
        <v>277.7966659836548</v>
      </c>
    </row>
    <row r="122" spans="2:11" x14ac:dyDescent="0.25">
      <c r="B122" s="6">
        <f t="shared" si="4"/>
        <v>9</v>
      </c>
      <c r="C122" s="7">
        <f t="shared" si="6"/>
        <v>106</v>
      </c>
      <c r="D122" s="8">
        <v>5.4800000000000001E-2</v>
      </c>
      <c r="E122" s="9">
        <f>I121*Table42111417[[#This Row],[Oprocentowanie]]/12</f>
        <v>272.04024506958677</v>
      </c>
      <c r="F122" s="9">
        <f>Table42111417[[#This Row],[Cała rata]]-Table42111417[[#This Row],[Odsetki normalne]]</f>
        <v>1266.2865480822463</v>
      </c>
      <c r="G122" s="20">
        <f t="shared" si="5"/>
        <v>1538.326793151833</v>
      </c>
      <c r="H122" s="9"/>
      <c r="I122" s="9">
        <f>IF(I121-F122&gt;0.001,I121-F122-Table42111417[[#This Row],[Ile nadpłacamy przy tej racie?]],0)</f>
        <v>58304.570036498808</v>
      </c>
      <c r="K122" s="9">
        <f>IF(Table42111417[[#This Row],[Rok]]&lt;9,Table42111417[[#This Row],[Odsetki normalne]]*50%,Table42111417[[#This Row],[Odsetki normalne]])</f>
        <v>272.04024506958677</v>
      </c>
    </row>
    <row r="123" spans="2:11" x14ac:dyDescent="0.25">
      <c r="B123" s="6">
        <f t="shared" si="4"/>
        <v>9</v>
      </c>
      <c r="C123" s="7">
        <f t="shared" si="6"/>
        <v>107</v>
      </c>
      <c r="D123" s="8">
        <v>5.4800000000000001E-2</v>
      </c>
      <c r="E123" s="9">
        <f>I122*Table42111417[[#This Row],[Oprocentowanie]]/12</f>
        <v>266.25753650001121</v>
      </c>
      <c r="F123" s="9">
        <f>Table42111417[[#This Row],[Cała rata]]-Table42111417[[#This Row],[Odsetki normalne]]</f>
        <v>1272.0692566518219</v>
      </c>
      <c r="G123" s="20">
        <f t="shared" si="5"/>
        <v>1538.326793151833</v>
      </c>
      <c r="H123" s="9"/>
      <c r="I123" s="9">
        <f>IF(I122-F123&gt;0.001,I122-F123-Table42111417[[#This Row],[Ile nadpłacamy przy tej racie?]],0)</f>
        <v>57032.500779846989</v>
      </c>
      <c r="K123" s="9">
        <f>IF(Table42111417[[#This Row],[Rok]]&lt;9,Table42111417[[#This Row],[Odsetki normalne]]*50%,Table42111417[[#This Row],[Odsetki normalne]])</f>
        <v>266.25753650001121</v>
      </c>
    </row>
    <row r="124" spans="2:11" x14ac:dyDescent="0.25">
      <c r="B124" s="6">
        <f t="shared" si="4"/>
        <v>9</v>
      </c>
      <c r="C124" s="7">
        <f t="shared" si="6"/>
        <v>108</v>
      </c>
      <c r="D124" s="8">
        <v>5.4800000000000001E-2</v>
      </c>
      <c r="E124" s="9">
        <f>I123*Table42111417[[#This Row],[Oprocentowanie]]/12</f>
        <v>260.44842022796792</v>
      </c>
      <c r="F124" s="9">
        <f>Table42111417[[#This Row],[Cała rata]]-Table42111417[[#This Row],[Odsetki normalne]]</f>
        <v>1277.8783729238651</v>
      </c>
      <c r="G124" s="20">
        <f t="shared" si="5"/>
        <v>1538.326793151833</v>
      </c>
      <c r="H124" s="9"/>
      <c r="I124" s="9">
        <f>IF(I123-F124&gt;0.001,I123-F124-Table42111417[[#This Row],[Ile nadpłacamy przy tej racie?]],0)</f>
        <v>55754.622406923125</v>
      </c>
      <c r="K124" s="9">
        <f>IF(Table42111417[[#This Row],[Rok]]&lt;9,Table42111417[[#This Row],[Odsetki normalne]]*50%,Table42111417[[#This Row],[Odsetki normalne]])</f>
        <v>260.44842022796792</v>
      </c>
    </row>
    <row r="125" spans="2:11" x14ac:dyDescent="0.25">
      <c r="B125" s="1">
        <f t="shared" si="4"/>
        <v>10</v>
      </c>
      <c r="C125" s="4">
        <f t="shared" si="6"/>
        <v>109</v>
      </c>
      <c r="D125" s="5">
        <v>5.4800000000000001E-2</v>
      </c>
      <c r="E125" s="2">
        <f>I124*Table42111417[[#This Row],[Oprocentowanie]]/12</f>
        <v>254.61277565828229</v>
      </c>
      <c r="F125" s="2">
        <f>Table42111417[[#This Row],[Cała rata]]-Table42111417[[#This Row],[Odsetki normalne]]</f>
        <v>1283.7140174935507</v>
      </c>
      <c r="G125" s="20">
        <f t="shared" si="5"/>
        <v>1538.326793151833</v>
      </c>
      <c r="H125" s="2"/>
      <c r="I125" s="11">
        <f>IF(I124-F125&gt;0.001,I124-F125-Table42111417[[#This Row],[Ile nadpłacamy przy tej racie?]],0)</f>
        <v>54470.908389429576</v>
      </c>
      <c r="K125" s="2">
        <f>IF(Table42111417[[#This Row],[Rok]]&lt;9,Table42111417[[#This Row],[Odsetki normalne]]*50%,Table42111417[[#This Row],[Odsetki normalne]])</f>
        <v>254.61277565828229</v>
      </c>
    </row>
    <row r="126" spans="2:11" x14ac:dyDescent="0.25">
      <c r="B126" s="1">
        <f t="shared" si="4"/>
        <v>10</v>
      </c>
      <c r="C126" s="4">
        <f t="shared" si="6"/>
        <v>110</v>
      </c>
      <c r="D126" s="5">
        <v>5.4800000000000001E-2</v>
      </c>
      <c r="E126" s="2">
        <f>I125*Table42111417[[#This Row],[Oprocentowanie]]/12</f>
        <v>248.75048164506174</v>
      </c>
      <c r="F126" s="2">
        <f>Table42111417[[#This Row],[Cała rata]]-Table42111417[[#This Row],[Odsetki normalne]]</f>
        <v>1289.5763115067714</v>
      </c>
      <c r="G126" s="20">
        <f t="shared" si="5"/>
        <v>1538.326793151833</v>
      </c>
      <c r="H126" s="2"/>
      <c r="I126" s="11">
        <f>IF(I125-F126&gt;0.001,I125-F126-Table42111417[[#This Row],[Ile nadpłacamy przy tej racie?]],0)</f>
        <v>53181.332077922802</v>
      </c>
      <c r="K126" s="2">
        <f>IF(Table42111417[[#This Row],[Rok]]&lt;9,Table42111417[[#This Row],[Odsetki normalne]]*50%,Table42111417[[#This Row],[Odsetki normalne]])</f>
        <v>248.75048164506174</v>
      </c>
    </row>
    <row r="127" spans="2:11" x14ac:dyDescent="0.25">
      <c r="B127" s="1">
        <f t="shared" si="4"/>
        <v>10</v>
      </c>
      <c r="C127" s="4">
        <f t="shared" si="6"/>
        <v>111</v>
      </c>
      <c r="D127" s="5">
        <v>5.4800000000000001E-2</v>
      </c>
      <c r="E127" s="2">
        <f>I126*Table42111417[[#This Row],[Oprocentowanie]]/12</f>
        <v>242.86141648918078</v>
      </c>
      <c r="F127" s="2">
        <f>Table42111417[[#This Row],[Cała rata]]-Table42111417[[#This Row],[Odsetki normalne]]</f>
        <v>1295.4653766626523</v>
      </c>
      <c r="G127" s="20">
        <f t="shared" si="5"/>
        <v>1538.326793151833</v>
      </c>
      <c r="H127" s="2"/>
      <c r="I127" s="11">
        <f>IF(I126-F127&gt;0.001,I126-F127-Table42111417[[#This Row],[Ile nadpłacamy przy tej racie?]],0)</f>
        <v>51885.866701260151</v>
      </c>
      <c r="K127" s="2">
        <f>IF(Table42111417[[#This Row],[Rok]]&lt;9,Table42111417[[#This Row],[Odsetki normalne]]*50%,Table42111417[[#This Row],[Odsetki normalne]])</f>
        <v>242.86141648918078</v>
      </c>
    </row>
    <row r="128" spans="2:11" x14ac:dyDescent="0.25">
      <c r="B128" s="1">
        <f t="shared" si="4"/>
        <v>10</v>
      </c>
      <c r="C128" s="4">
        <f t="shared" si="6"/>
        <v>112</v>
      </c>
      <c r="D128" s="5">
        <v>5.4800000000000001E-2</v>
      </c>
      <c r="E128" s="2">
        <f>I127*Table42111417[[#This Row],[Oprocentowanie]]/12</f>
        <v>236.94545793575469</v>
      </c>
      <c r="F128" s="2">
        <f>Table42111417[[#This Row],[Cała rata]]-Table42111417[[#This Row],[Odsetki normalne]]</f>
        <v>1301.3813352160782</v>
      </c>
      <c r="G128" s="20">
        <f t="shared" si="5"/>
        <v>1538.326793151833</v>
      </c>
      <c r="H128" s="2"/>
      <c r="I128" s="11">
        <f>IF(I127-F128&gt;0.001,I127-F128-Table42111417[[#This Row],[Ile nadpłacamy przy tej racie?]],0)</f>
        <v>50584.485366044071</v>
      </c>
      <c r="K128" s="2">
        <f>IF(Table42111417[[#This Row],[Rok]]&lt;9,Table42111417[[#This Row],[Odsetki normalne]]*50%,Table42111417[[#This Row],[Odsetki normalne]])</f>
        <v>236.94545793575469</v>
      </c>
    </row>
    <row r="129" spans="2:11" x14ac:dyDescent="0.25">
      <c r="B129" s="1">
        <f t="shared" si="4"/>
        <v>10</v>
      </c>
      <c r="C129" s="4">
        <f t="shared" si="6"/>
        <v>113</v>
      </c>
      <c r="D129" s="5">
        <v>5.4800000000000001E-2</v>
      </c>
      <c r="E129" s="2">
        <f>I128*Table42111417[[#This Row],[Oprocentowanie]]/12</f>
        <v>231.00248317160126</v>
      </c>
      <c r="F129" s="2">
        <f>Table42111417[[#This Row],[Cała rata]]-Table42111417[[#This Row],[Odsetki normalne]]</f>
        <v>1307.3243099802319</v>
      </c>
      <c r="G129" s="20">
        <f t="shared" si="5"/>
        <v>1538.326793151833</v>
      </c>
      <c r="H129" s="2"/>
      <c r="I129" s="11">
        <f>IF(I128-F129&gt;0.001,I128-F129-Table42111417[[#This Row],[Ile nadpłacamy przy tej racie?]],0)</f>
        <v>49277.161056063836</v>
      </c>
      <c r="K129" s="2">
        <f>IF(Table42111417[[#This Row],[Rok]]&lt;9,Table42111417[[#This Row],[Odsetki normalne]]*50%,Table42111417[[#This Row],[Odsetki normalne]])</f>
        <v>231.00248317160126</v>
      </c>
    </row>
    <row r="130" spans="2:11" x14ac:dyDescent="0.25">
      <c r="B130" s="1">
        <f t="shared" si="4"/>
        <v>10</v>
      </c>
      <c r="C130" s="4">
        <f t="shared" si="6"/>
        <v>114</v>
      </c>
      <c r="D130" s="5">
        <v>5.4800000000000001E-2</v>
      </c>
      <c r="E130" s="2">
        <f>I129*Table42111417[[#This Row],[Oprocentowanie]]/12</f>
        <v>225.03236882269152</v>
      </c>
      <c r="F130" s="2">
        <f>Table42111417[[#This Row],[Cała rata]]-Table42111417[[#This Row],[Odsetki normalne]]</f>
        <v>1313.2944243291415</v>
      </c>
      <c r="G130" s="20">
        <f t="shared" si="5"/>
        <v>1538.326793151833</v>
      </c>
      <c r="H130" s="2"/>
      <c r="I130" s="11">
        <f>IF(I129-F130&gt;0.001,I129-F130-Table42111417[[#This Row],[Ile nadpłacamy przy tej racie?]],0)</f>
        <v>47963.866631734694</v>
      </c>
      <c r="K130" s="2">
        <f>IF(Table42111417[[#This Row],[Rok]]&lt;9,Table42111417[[#This Row],[Odsetki normalne]]*50%,Table42111417[[#This Row],[Odsetki normalne]])</f>
        <v>225.03236882269152</v>
      </c>
    </row>
    <row r="131" spans="2:11" x14ac:dyDescent="0.25">
      <c r="B131" s="1">
        <f t="shared" si="4"/>
        <v>10</v>
      </c>
      <c r="C131" s="4">
        <f t="shared" si="6"/>
        <v>115</v>
      </c>
      <c r="D131" s="5">
        <v>5.4800000000000001E-2</v>
      </c>
      <c r="E131" s="2">
        <f>I130*Table42111417[[#This Row],[Oprocentowanie]]/12</f>
        <v>219.03499095158847</v>
      </c>
      <c r="F131" s="2">
        <f>Table42111417[[#This Row],[Cała rata]]-Table42111417[[#This Row],[Odsetki normalne]]</f>
        <v>1319.2918022002445</v>
      </c>
      <c r="G131" s="20">
        <f t="shared" si="5"/>
        <v>1538.326793151833</v>
      </c>
      <c r="H131" s="2"/>
      <c r="I131" s="11">
        <f>IF(I130-F131&gt;0.001,I130-F131-Table42111417[[#This Row],[Ile nadpłacamy przy tej racie?]],0)</f>
        <v>46644.574829534453</v>
      </c>
      <c r="K131" s="2">
        <f>IF(Table42111417[[#This Row],[Rok]]&lt;9,Table42111417[[#This Row],[Odsetki normalne]]*50%,Table42111417[[#This Row],[Odsetki normalne]])</f>
        <v>219.03499095158847</v>
      </c>
    </row>
    <row r="132" spans="2:11" x14ac:dyDescent="0.25">
      <c r="B132" s="1">
        <f t="shared" si="4"/>
        <v>10</v>
      </c>
      <c r="C132" s="4">
        <f t="shared" si="6"/>
        <v>116</v>
      </c>
      <c r="D132" s="5">
        <v>5.4800000000000001E-2</v>
      </c>
      <c r="E132" s="2">
        <f>I131*Table42111417[[#This Row],[Oprocentowanie]]/12</f>
        <v>213.01022505487401</v>
      </c>
      <c r="F132" s="2">
        <f>Table42111417[[#This Row],[Cała rata]]-Table42111417[[#This Row],[Odsetki normalne]]</f>
        <v>1325.3165680969591</v>
      </c>
      <c r="G132" s="20">
        <f t="shared" si="5"/>
        <v>1538.326793151833</v>
      </c>
      <c r="H132" s="2"/>
      <c r="I132" s="11">
        <f>IF(I131-F132&gt;0.001,I131-F132-Table42111417[[#This Row],[Ile nadpłacamy przy tej racie?]],0)</f>
        <v>45319.258261437491</v>
      </c>
      <c r="K132" s="2">
        <f>IF(Table42111417[[#This Row],[Rok]]&lt;9,Table42111417[[#This Row],[Odsetki normalne]]*50%,Table42111417[[#This Row],[Odsetki normalne]])</f>
        <v>213.01022505487401</v>
      </c>
    </row>
    <row r="133" spans="2:11" x14ac:dyDescent="0.25">
      <c r="B133" s="1">
        <f t="shared" si="4"/>
        <v>10</v>
      </c>
      <c r="C133" s="4">
        <f t="shared" si="6"/>
        <v>117</v>
      </c>
      <c r="D133" s="5">
        <v>5.4800000000000001E-2</v>
      </c>
      <c r="E133" s="2">
        <f>I132*Table42111417[[#This Row],[Oprocentowanie]]/12</f>
        <v>206.95794606056452</v>
      </c>
      <c r="F133" s="2">
        <f>Table42111417[[#This Row],[Cała rata]]-Table42111417[[#This Row],[Odsetki normalne]]</f>
        <v>1331.3688470912684</v>
      </c>
      <c r="G133" s="20">
        <f t="shared" si="5"/>
        <v>1538.326793151833</v>
      </c>
      <c r="H133" s="2"/>
      <c r="I133" s="11">
        <f>IF(I132-F133&gt;0.001,I132-F133-Table42111417[[#This Row],[Ile nadpłacamy przy tej racie?]],0)</f>
        <v>43987.889414346224</v>
      </c>
      <c r="K133" s="2">
        <f>IF(Table42111417[[#This Row],[Rok]]&lt;9,Table42111417[[#This Row],[Odsetki normalne]]*50%,Table42111417[[#This Row],[Odsetki normalne]])</f>
        <v>206.95794606056452</v>
      </c>
    </row>
    <row r="134" spans="2:11" x14ac:dyDescent="0.25">
      <c r="B134" s="1">
        <f t="shared" si="4"/>
        <v>10</v>
      </c>
      <c r="C134" s="4">
        <f t="shared" si="6"/>
        <v>118</v>
      </c>
      <c r="D134" s="5">
        <v>5.4800000000000001E-2</v>
      </c>
      <c r="E134" s="2">
        <f>I133*Table42111417[[#This Row],[Oprocentowanie]]/12</f>
        <v>200.87802832551441</v>
      </c>
      <c r="F134" s="2">
        <f>Table42111417[[#This Row],[Cała rata]]-Table42111417[[#This Row],[Odsetki normalne]]</f>
        <v>1337.4487648263187</v>
      </c>
      <c r="G134" s="20">
        <f t="shared" si="5"/>
        <v>1538.326793151833</v>
      </c>
      <c r="H134" s="2"/>
      <c r="I134" s="11">
        <f>IF(I133-F134&gt;0.001,I133-F134-Table42111417[[#This Row],[Ile nadpłacamy przy tej racie?]],0)</f>
        <v>42650.440649519907</v>
      </c>
      <c r="K134" s="2">
        <f>IF(Table42111417[[#This Row],[Rok]]&lt;9,Table42111417[[#This Row],[Odsetki normalne]]*50%,Table42111417[[#This Row],[Odsetki normalne]])</f>
        <v>200.87802832551441</v>
      </c>
    </row>
    <row r="135" spans="2:11" x14ac:dyDescent="0.25">
      <c r="B135" s="1">
        <f t="shared" si="4"/>
        <v>10</v>
      </c>
      <c r="C135" s="4">
        <f t="shared" si="6"/>
        <v>119</v>
      </c>
      <c r="D135" s="5">
        <v>5.4800000000000001E-2</v>
      </c>
      <c r="E135" s="2">
        <f>I134*Table42111417[[#This Row],[Oprocentowanie]]/12</f>
        <v>194.77034563280759</v>
      </c>
      <c r="F135" s="2">
        <f>Table42111417[[#This Row],[Cała rata]]-Table42111417[[#This Row],[Odsetki normalne]]</f>
        <v>1343.5564475190254</v>
      </c>
      <c r="G135" s="20">
        <f t="shared" si="5"/>
        <v>1538.326793151833</v>
      </c>
      <c r="H135" s="2"/>
      <c r="I135" s="11">
        <f>IF(I134-F135&gt;0.001,I134-F135-Table42111417[[#This Row],[Ile nadpłacamy przy tej racie?]],0)</f>
        <v>41306.884202000881</v>
      </c>
      <c r="K135" s="2">
        <f>IF(Table42111417[[#This Row],[Rok]]&lt;9,Table42111417[[#This Row],[Odsetki normalne]]*50%,Table42111417[[#This Row],[Odsetki normalne]])</f>
        <v>194.77034563280759</v>
      </c>
    </row>
    <row r="136" spans="2:11" x14ac:dyDescent="0.25">
      <c r="B136" s="1">
        <f t="shared" si="4"/>
        <v>10</v>
      </c>
      <c r="C136" s="4">
        <f t="shared" si="6"/>
        <v>120</v>
      </c>
      <c r="D136" s="5">
        <v>5.4800000000000001E-2</v>
      </c>
      <c r="E136" s="2">
        <f>I135*Table42111417[[#This Row],[Oprocentowanie]]/12</f>
        <v>188.63477118913738</v>
      </c>
      <c r="F136" s="2">
        <f>Table42111417[[#This Row],[Cała rata]]-Table42111417[[#This Row],[Odsetki normalne]]</f>
        <v>1349.6920219626957</v>
      </c>
      <c r="G136" s="20">
        <f t="shared" si="5"/>
        <v>1538.326793151833</v>
      </c>
      <c r="H136" s="2"/>
      <c r="I136" s="11">
        <f>IF(I135-F136&gt;0.001,I135-F136-Table42111417[[#This Row],[Ile nadpłacamy przy tej racie?]],0)</f>
        <v>39957.192180038182</v>
      </c>
      <c r="K136" s="2">
        <f>IF(Table42111417[[#This Row],[Rok]]&lt;9,Table42111417[[#This Row],[Odsetki normalne]]*50%,Table42111417[[#This Row],[Odsetki normalne]])</f>
        <v>188.63477118913738</v>
      </c>
    </row>
    <row r="137" spans="2:11" x14ac:dyDescent="0.25">
      <c r="B137" s="6">
        <f t="shared" si="4"/>
        <v>11</v>
      </c>
      <c r="C137" s="7">
        <f t="shared" si="6"/>
        <v>121</v>
      </c>
      <c r="D137" s="8">
        <v>5.4800000000000001E-2</v>
      </c>
      <c r="E137" s="9">
        <f>I136*Table42111417[[#This Row],[Oprocentowanie]]/12</f>
        <v>182.47117762217439</v>
      </c>
      <c r="F137" s="9">
        <f>Table42111417[[#This Row],[Cała rata]]-Table42111417[[#This Row],[Odsetki normalne]]</f>
        <v>1355.8556155296587</v>
      </c>
      <c r="G137" s="20">
        <f t="shared" si="5"/>
        <v>1538.326793151833</v>
      </c>
      <c r="H137" s="9"/>
      <c r="I137" s="9">
        <f>IF(I136-F137&gt;0.001,I136-F137-Table42111417[[#This Row],[Ile nadpłacamy przy tej racie?]],0)</f>
        <v>38601.336564508521</v>
      </c>
      <c r="K137" s="9">
        <f>IF(Table42111417[[#This Row],[Rok]]&lt;9,Table42111417[[#This Row],[Odsetki normalne]]*50%,Table42111417[[#This Row],[Odsetki normalne]])</f>
        <v>182.47117762217439</v>
      </c>
    </row>
    <row r="138" spans="2:11" x14ac:dyDescent="0.25">
      <c r="B138" s="6">
        <f t="shared" si="4"/>
        <v>11</v>
      </c>
      <c r="C138" s="7">
        <f t="shared" si="6"/>
        <v>122</v>
      </c>
      <c r="D138" s="8">
        <v>5.4800000000000001E-2</v>
      </c>
      <c r="E138" s="9">
        <f>I137*Table42111417[[#This Row],[Oprocentowanie]]/12</f>
        <v>176.27943697792224</v>
      </c>
      <c r="F138" s="9">
        <f>Table42111417[[#This Row],[Cała rata]]-Table42111417[[#This Row],[Odsetki normalne]]</f>
        <v>1362.0473561739109</v>
      </c>
      <c r="G138" s="20">
        <f t="shared" si="5"/>
        <v>1538.326793151833</v>
      </c>
      <c r="H138" s="9"/>
      <c r="I138" s="9">
        <f>IF(I137-F138&gt;0.001,I137-F138-Table42111417[[#This Row],[Ile nadpłacamy przy tej racie?]],0)</f>
        <v>37239.289208334609</v>
      </c>
      <c r="K138" s="9">
        <f>IF(Table42111417[[#This Row],[Rok]]&lt;9,Table42111417[[#This Row],[Odsetki normalne]]*50%,Table42111417[[#This Row],[Odsetki normalne]])</f>
        <v>176.27943697792224</v>
      </c>
    </row>
    <row r="139" spans="2:11" x14ac:dyDescent="0.25">
      <c r="B139" s="6">
        <f t="shared" si="4"/>
        <v>11</v>
      </c>
      <c r="C139" s="7">
        <f t="shared" si="6"/>
        <v>123</v>
      </c>
      <c r="D139" s="8">
        <v>5.4800000000000001E-2</v>
      </c>
      <c r="E139" s="9">
        <f>I138*Table42111417[[#This Row],[Oprocentowanie]]/12</f>
        <v>170.05942071806138</v>
      </c>
      <c r="F139" s="9">
        <f>Table42111417[[#This Row],[Cała rata]]-Table42111417[[#This Row],[Odsetki normalne]]</f>
        <v>1368.2673724337717</v>
      </c>
      <c r="G139" s="20">
        <f t="shared" si="5"/>
        <v>1538.326793151833</v>
      </c>
      <c r="H139" s="9"/>
      <c r="I139" s="9">
        <f>IF(I138-F139&gt;0.001,I138-F139-Table42111417[[#This Row],[Ile nadpłacamy przy tej racie?]],0)</f>
        <v>35871.021835900836</v>
      </c>
      <c r="K139" s="9">
        <f>IF(Table42111417[[#This Row],[Rok]]&lt;9,Table42111417[[#This Row],[Odsetki normalne]]*50%,Table42111417[[#This Row],[Odsetki normalne]])</f>
        <v>170.05942071806138</v>
      </c>
    </row>
    <row r="140" spans="2:11" x14ac:dyDescent="0.25">
      <c r="B140" s="6">
        <f t="shared" si="4"/>
        <v>11</v>
      </c>
      <c r="C140" s="7">
        <f t="shared" si="6"/>
        <v>124</v>
      </c>
      <c r="D140" s="8">
        <v>5.4800000000000001E-2</v>
      </c>
      <c r="E140" s="9">
        <f>I139*Table42111417[[#This Row],[Oprocentowanie]]/12</f>
        <v>163.81099971728048</v>
      </c>
      <c r="F140" s="9">
        <f>Table42111417[[#This Row],[Cała rata]]-Table42111417[[#This Row],[Odsetki normalne]]</f>
        <v>1374.5157934345525</v>
      </c>
      <c r="G140" s="20">
        <f t="shared" si="5"/>
        <v>1538.326793151833</v>
      </c>
      <c r="H140" s="9"/>
      <c r="I140" s="9">
        <f>IF(I139-F140&gt;0.001,I139-F140-Table42111417[[#This Row],[Ile nadpłacamy przy tej racie?]],0)</f>
        <v>34496.506042466281</v>
      </c>
      <c r="K140" s="9">
        <f>IF(Table42111417[[#This Row],[Rok]]&lt;9,Table42111417[[#This Row],[Odsetki normalne]]*50%,Table42111417[[#This Row],[Odsetki normalne]])</f>
        <v>163.81099971728048</v>
      </c>
    </row>
    <row r="141" spans="2:11" x14ac:dyDescent="0.25">
      <c r="B141" s="6">
        <f t="shared" si="4"/>
        <v>11</v>
      </c>
      <c r="C141" s="7">
        <f t="shared" si="6"/>
        <v>125</v>
      </c>
      <c r="D141" s="8">
        <v>5.4800000000000001E-2</v>
      </c>
      <c r="E141" s="9">
        <f>I140*Table42111417[[#This Row],[Oprocentowanie]]/12</f>
        <v>157.534044260596</v>
      </c>
      <c r="F141" s="9">
        <f>Table42111417[[#This Row],[Cała rata]]-Table42111417[[#This Row],[Odsetki normalne]]</f>
        <v>1380.7927488912371</v>
      </c>
      <c r="G141" s="20">
        <f t="shared" si="5"/>
        <v>1538.326793151833</v>
      </c>
      <c r="H141" s="9"/>
      <c r="I141" s="9">
        <f>IF(I140-F141&gt;0.001,I140-F141-Table42111417[[#This Row],[Ile nadpłacamy przy tej racie?]],0)</f>
        <v>33115.713293575041</v>
      </c>
      <c r="K141" s="9">
        <f>IF(Table42111417[[#This Row],[Rok]]&lt;9,Table42111417[[#This Row],[Odsetki normalne]]*50%,Table42111417[[#This Row],[Odsetki normalne]])</f>
        <v>157.534044260596</v>
      </c>
    </row>
    <row r="142" spans="2:11" x14ac:dyDescent="0.25">
      <c r="B142" s="6">
        <f t="shared" si="4"/>
        <v>11</v>
      </c>
      <c r="C142" s="7">
        <f t="shared" si="6"/>
        <v>126</v>
      </c>
      <c r="D142" s="8">
        <v>5.4800000000000001E-2</v>
      </c>
      <c r="E142" s="9">
        <f>I141*Table42111417[[#This Row],[Oprocentowanie]]/12</f>
        <v>151.22842404065935</v>
      </c>
      <c r="F142" s="9">
        <f>Table42111417[[#This Row],[Cała rata]]-Table42111417[[#This Row],[Odsetki normalne]]</f>
        <v>1387.0983691111737</v>
      </c>
      <c r="G142" s="20">
        <f t="shared" si="5"/>
        <v>1538.326793151833</v>
      </c>
      <c r="H142" s="9"/>
      <c r="I142" s="9">
        <f>IF(I141-F142&gt;0.001,I141-F142-Table42111417[[#This Row],[Ile nadpłacamy przy tej racie?]],0)</f>
        <v>31728.614924463869</v>
      </c>
      <c r="K142" s="9">
        <f>IF(Table42111417[[#This Row],[Rok]]&lt;9,Table42111417[[#This Row],[Odsetki normalne]]*50%,Table42111417[[#This Row],[Odsetki normalne]])</f>
        <v>151.22842404065935</v>
      </c>
    </row>
    <row r="143" spans="2:11" x14ac:dyDescent="0.25">
      <c r="B143" s="6">
        <f t="shared" si="4"/>
        <v>11</v>
      </c>
      <c r="C143" s="7">
        <f t="shared" si="6"/>
        <v>127</v>
      </c>
      <c r="D143" s="8">
        <v>5.4800000000000001E-2</v>
      </c>
      <c r="E143" s="9">
        <f>I142*Table42111417[[#This Row],[Oprocentowanie]]/12</f>
        <v>144.89400815505167</v>
      </c>
      <c r="F143" s="9">
        <f>Table42111417[[#This Row],[Cała rata]]-Table42111417[[#This Row],[Odsetki normalne]]</f>
        <v>1393.4327849967813</v>
      </c>
      <c r="G143" s="20">
        <f t="shared" si="5"/>
        <v>1538.326793151833</v>
      </c>
      <c r="H143" s="9"/>
      <c r="I143" s="9">
        <f>IF(I142-F143&gt;0.001,I142-F143-Table42111417[[#This Row],[Ile nadpłacamy przy tej racie?]],0)</f>
        <v>30335.182139467088</v>
      </c>
      <c r="K143" s="9">
        <f>IF(Table42111417[[#This Row],[Rok]]&lt;9,Table42111417[[#This Row],[Odsetki normalne]]*50%,Table42111417[[#This Row],[Odsetki normalne]])</f>
        <v>144.89400815505167</v>
      </c>
    </row>
    <row r="144" spans="2:11" x14ac:dyDescent="0.25">
      <c r="B144" s="6">
        <f t="shared" si="4"/>
        <v>11</v>
      </c>
      <c r="C144" s="7">
        <f t="shared" si="6"/>
        <v>128</v>
      </c>
      <c r="D144" s="8">
        <v>5.4800000000000001E-2</v>
      </c>
      <c r="E144" s="9">
        <f>I143*Table42111417[[#This Row],[Oprocentowanie]]/12</f>
        <v>138.53066510356638</v>
      </c>
      <c r="F144" s="9">
        <f>Table42111417[[#This Row],[Cała rata]]-Table42111417[[#This Row],[Odsetki normalne]]</f>
        <v>1399.7961280482666</v>
      </c>
      <c r="G144" s="20">
        <f t="shared" si="5"/>
        <v>1538.326793151833</v>
      </c>
      <c r="H144" s="9"/>
      <c r="I144" s="9">
        <f>IF(I143-F144&gt;0.001,I143-F144-Table42111417[[#This Row],[Ile nadpłacamy przy tej racie?]],0)</f>
        <v>28935.386011418821</v>
      </c>
      <c r="K144" s="9">
        <f>IF(Table42111417[[#This Row],[Rok]]&lt;9,Table42111417[[#This Row],[Odsetki normalne]]*50%,Table42111417[[#This Row],[Odsetki normalne]])</f>
        <v>138.53066510356638</v>
      </c>
    </row>
    <row r="145" spans="2:11" x14ac:dyDescent="0.25">
      <c r="B145" s="6">
        <f t="shared" si="4"/>
        <v>11</v>
      </c>
      <c r="C145" s="7">
        <f t="shared" si="6"/>
        <v>129</v>
      </c>
      <c r="D145" s="8">
        <v>5.4800000000000001E-2</v>
      </c>
      <c r="E145" s="9">
        <f>I144*Table42111417[[#This Row],[Oprocentowanie]]/12</f>
        <v>132.13826278547927</v>
      </c>
      <c r="F145" s="9">
        <f>Table42111417[[#This Row],[Cała rata]]-Table42111417[[#This Row],[Odsetki normalne]]</f>
        <v>1406.1885303663537</v>
      </c>
      <c r="G145" s="20">
        <f t="shared" si="5"/>
        <v>1538.326793151833</v>
      </c>
      <c r="H145" s="9"/>
      <c r="I145" s="9">
        <f>IF(I144-F145&gt;0.001,I144-F145-Table42111417[[#This Row],[Ile nadpłacamy przy tej racie?]],0)</f>
        <v>27529.197481052466</v>
      </c>
      <c r="K145" s="9">
        <f>IF(Table42111417[[#This Row],[Rok]]&lt;9,Table42111417[[#This Row],[Odsetki normalne]]*50%,Table42111417[[#This Row],[Odsetki normalne]])</f>
        <v>132.13826278547927</v>
      </c>
    </row>
    <row r="146" spans="2:11" x14ac:dyDescent="0.25">
      <c r="B146" s="6">
        <f t="shared" ref="B146:B209" si="7">ROUNDUP(C146/12,0)</f>
        <v>11</v>
      </c>
      <c r="C146" s="7">
        <f t="shared" si="6"/>
        <v>130</v>
      </c>
      <c r="D146" s="8">
        <v>5.4800000000000001E-2</v>
      </c>
      <c r="E146" s="9">
        <f>I145*Table42111417[[#This Row],[Oprocentowanie]]/12</f>
        <v>125.71666849680626</v>
      </c>
      <c r="F146" s="9">
        <f>Table42111417[[#This Row],[Cała rata]]-Table42111417[[#This Row],[Odsetki normalne]]</f>
        <v>1412.6101246550268</v>
      </c>
      <c r="G146" s="20">
        <f t="shared" ref="G146:G209" si="8">IF(I145&gt;0.001,-$C$8,0)</f>
        <v>1538.326793151833</v>
      </c>
      <c r="H146" s="9"/>
      <c r="I146" s="9">
        <f>IF(I145-F146&gt;0.001,I145-F146-Table42111417[[#This Row],[Ile nadpłacamy przy tej racie?]],0)</f>
        <v>26116.587356397438</v>
      </c>
      <c r="K146" s="9">
        <f>IF(Table42111417[[#This Row],[Rok]]&lt;9,Table42111417[[#This Row],[Odsetki normalne]]*50%,Table42111417[[#This Row],[Odsetki normalne]])</f>
        <v>125.71666849680626</v>
      </c>
    </row>
    <row r="147" spans="2:11" x14ac:dyDescent="0.25">
      <c r="B147" s="6">
        <f t="shared" si="7"/>
        <v>11</v>
      </c>
      <c r="C147" s="7">
        <f t="shared" ref="C147:C210" si="9">C146+1</f>
        <v>131</v>
      </c>
      <c r="D147" s="8">
        <v>5.4800000000000001E-2</v>
      </c>
      <c r="E147" s="9">
        <f>I146*Table42111417[[#This Row],[Oprocentowanie]]/12</f>
        <v>119.2657489275483</v>
      </c>
      <c r="F147" s="9">
        <f>Table42111417[[#This Row],[Cała rata]]-Table42111417[[#This Row],[Odsetki normalne]]</f>
        <v>1419.0610442242848</v>
      </c>
      <c r="G147" s="20">
        <f t="shared" si="8"/>
        <v>1538.326793151833</v>
      </c>
      <c r="H147" s="9"/>
      <c r="I147" s="9">
        <f>IF(I146-F147&gt;0.001,I146-F147-Table42111417[[#This Row],[Ile nadpłacamy przy tej racie?]],0)</f>
        <v>24697.526312173155</v>
      </c>
      <c r="K147" s="9">
        <f>IF(Table42111417[[#This Row],[Rok]]&lt;9,Table42111417[[#This Row],[Odsetki normalne]]*50%,Table42111417[[#This Row],[Odsetki normalne]])</f>
        <v>119.2657489275483</v>
      </c>
    </row>
    <row r="148" spans="2:11" x14ac:dyDescent="0.25">
      <c r="B148" s="6">
        <f t="shared" si="7"/>
        <v>11</v>
      </c>
      <c r="C148" s="7">
        <f t="shared" si="9"/>
        <v>132</v>
      </c>
      <c r="D148" s="8">
        <v>5.4800000000000001E-2</v>
      </c>
      <c r="E148" s="9">
        <f>I147*Table42111417[[#This Row],[Oprocentowanie]]/12</f>
        <v>112.78537015892408</v>
      </c>
      <c r="F148" s="9">
        <f>Table42111417[[#This Row],[Cała rata]]-Table42111417[[#This Row],[Odsetki normalne]]</f>
        <v>1425.541422992909</v>
      </c>
      <c r="G148" s="20">
        <f t="shared" si="8"/>
        <v>1538.326793151833</v>
      </c>
      <c r="H148" s="9"/>
      <c r="I148" s="9">
        <f>IF(I147-F148&gt;0.001,I147-F148-Table42111417[[#This Row],[Ile nadpłacamy przy tej racie?]],0)</f>
        <v>23271.984889180247</v>
      </c>
      <c r="K148" s="9">
        <f>IF(Table42111417[[#This Row],[Rok]]&lt;9,Table42111417[[#This Row],[Odsetki normalne]]*50%,Table42111417[[#This Row],[Odsetki normalne]])</f>
        <v>112.78537015892408</v>
      </c>
    </row>
    <row r="149" spans="2:11" x14ac:dyDescent="0.25">
      <c r="B149" s="1">
        <f t="shared" si="7"/>
        <v>12</v>
      </c>
      <c r="C149" s="4">
        <f t="shared" si="9"/>
        <v>133</v>
      </c>
      <c r="D149" s="5">
        <v>5.4800000000000001E-2</v>
      </c>
      <c r="E149" s="2">
        <f>I148*Table42111417[[#This Row],[Oprocentowanie]]/12</f>
        <v>106.2753976605898</v>
      </c>
      <c r="F149" s="2">
        <f>Table42111417[[#This Row],[Cała rata]]-Table42111417[[#This Row],[Odsetki normalne]]</f>
        <v>1432.0513954912433</v>
      </c>
      <c r="G149" s="20">
        <f t="shared" si="8"/>
        <v>1538.326793151833</v>
      </c>
      <c r="H149" s="2"/>
      <c r="I149" s="11">
        <f>IF(I148-F149&gt;0.001,I148-F149-Table42111417[[#This Row],[Ile nadpłacamy przy tej racie?]],0)</f>
        <v>21839.933493689005</v>
      </c>
      <c r="K149" s="2">
        <f>IF(Table42111417[[#This Row],[Rok]]&lt;9,Table42111417[[#This Row],[Odsetki normalne]]*50%,Table42111417[[#This Row],[Odsetki normalne]])</f>
        <v>106.2753976605898</v>
      </c>
    </row>
    <row r="150" spans="2:11" x14ac:dyDescent="0.25">
      <c r="B150" s="1">
        <f t="shared" si="7"/>
        <v>12</v>
      </c>
      <c r="C150" s="4">
        <f t="shared" si="9"/>
        <v>134</v>
      </c>
      <c r="D150" s="5">
        <v>5.4800000000000001E-2</v>
      </c>
      <c r="E150" s="2">
        <f>I149*Table42111417[[#This Row],[Oprocentowanie]]/12</f>
        <v>99.735696287846451</v>
      </c>
      <c r="F150" s="2">
        <f>Table42111417[[#This Row],[Cała rata]]-Table42111417[[#This Row],[Odsetki normalne]]</f>
        <v>1438.5910968639866</v>
      </c>
      <c r="G150" s="20">
        <f t="shared" si="8"/>
        <v>1538.326793151833</v>
      </c>
      <c r="H150" s="2"/>
      <c r="I150" s="11">
        <f>IF(I149-F150&gt;0.001,I149-F150-Table42111417[[#This Row],[Ile nadpłacamy przy tej racie?]],0)</f>
        <v>20401.342396825017</v>
      </c>
      <c r="K150" s="2">
        <f>IF(Table42111417[[#This Row],[Rok]]&lt;9,Table42111417[[#This Row],[Odsetki normalne]]*50%,Table42111417[[#This Row],[Odsetki normalne]])</f>
        <v>99.735696287846451</v>
      </c>
    </row>
    <row r="151" spans="2:11" x14ac:dyDescent="0.25">
      <c r="B151" s="1">
        <f t="shared" si="7"/>
        <v>12</v>
      </c>
      <c r="C151" s="4">
        <f t="shared" si="9"/>
        <v>135</v>
      </c>
      <c r="D151" s="5">
        <v>5.4800000000000001E-2</v>
      </c>
      <c r="E151" s="2">
        <f>I150*Table42111417[[#This Row],[Oprocentowanie]]/12</f>
        <v>93.166130278834245</v>
      </c>
      <c r="F151" s="2">
        <f>Table42111417[[#This Row],[Cała rata]]-Table42111417[[#This Row],[Odsetki normalne]]</f>
        <v>1445.1606628729987</v>
      </c>
      <c r="G151" s="20">
        <f t="shared" si="8"/>
        <v>1538.326793151833</v>
      </c>
      <c r="H151" s="2"/>
      <c r="I151" s="11">
        <f>IF(I150-F151&gt;0.001,I150-F151-Table42111417[[#This Row],[Ile nadpłacamy przy tej racie?]],0)</f>
        <v>18956.18173395202</v>
      </c>
      <c r="K151" s="2">
        <f>IF(Table42111417[[#This Row],[Rok]]&lt;9,Table42111417[[#This Row],[Odsetki normalne]]*50%,Table42111417[[#This Row],[Odsetki normalne]])</f>
        <v>93.166130278834245</v>
      </c>
    </row>
    <row r="152" spans="2:11" x14ac:dyDescent="0.25">
      <c r="B152" s="1">
        <f t="shared" si="7"/>
        <v>12</v>
      </c>
      <c r="C152" s="4">
        <f t="shared" si="9"/>
        <v>136</v>
      </c>
      <c r="D152" s="5">
        <v>5.4800000000000001E-2</v>
      </c>
      <c r="E152" s="2">
        <f>I151*Table42111417[[#This Row],[Oprocentowanie]]/12</f>
        <v>86.566563251714228</v>
      </c>
      <c r="F152" s="2">
        <f>Table42111417[[#This Row],[Cała rata]]-Table42111417[[#This Row],[Odsetki normalne]]</f>
        <v>1451.7602299001187</v>
      </c>
      <c r="G152" s="20">
        <f t="shared" si="8"/>
        <v>1538.326793151833</v>
      </c>
      <c r="H152" s="2"/>
      <c r="I152" s="11">
        <f>IF(I151-F152&gt;0.001,I151-F152-Table42111417[[#This Row],[Ile nadpłacamy przy tej racie?]],0)</f>
        <v>17504.421504051901</v>
      </c>
      <c r="K152" s="2">
        <f>IF(Table42111417[[#This Row],[Rok]]&lt;9,Table42111417[[#This Row],[Odsetki normalne]]*50%,Table42111417[[#This Row],[Odsetki normalne]])</f>
        <v>86.566563251714228</v>
      </c>
    </row>
    <row r="153" spans="2:11" x14ac:dyDescent="0.25">
      <c r="B153" s="1">
        <f t="shared" si="7"/>
        <v>12</v>
      </c>
      <c r="C153" s="4">
        <f t="shared" si="9"/>
        <v>137</v>
      </c>
      <c r="D153" s="5">
        <v>5.4800000000000001E-2</v>
      </c>
      <c r="E153" s="2">
        <f>I152*Table42111417[[#This Row],[Oprocentowanie]]/12</f>
        <v>79.936858201837012</v>
      </c>
      <c r="F153" s="2">
        <f>Table42111417[[#This Row],[Cała rata]]-Table42111417[[#This Row],[Odsetki normalne]]</f>
        <v>1458.3899349499961</v>
      </c>
      <c r="G153" s="20">
        <f t="shared" si="8"/>
        <v>1538.326793151833</v>
      </c>
      <c r="H153" s="2"/>
      <c r="I153" s="11">
        <f>IF(I152-F153&gt;0.001,I152-F153-Table42111417[[#This Row],[Ile nadpłacamy przy tej racie?]],0)</f>
        <v>16046.031569101906</v>
      </c>
      <c r="K153" s="2">
        <f>IF(Table42111417[[#This Row],[Rok]]&lt;9,Table42111417[[#This Row],[Odsetki normalne]]*50%,Table42111417[[#This Row],[Odsetki normalne]])</f>
        <v>79.936858201837012</v>
      </c>
    </row>
    <row r="154" spans="2:11" x14ac:dyDescent="0.25">
      <c r="B154" s="1">
        <f t="shared" si="7"/>
        <v>12</v>
      </c>
      <c r="C154" s="4">
        <f t="shared" si="9"/>
        <v>138</v>
      </c>
      <c r="D154" s="5">
        <v>5.4800000000000001E-2</v>
      </c>
      <c r="E154" s="2">
        <f>I153*Table42111417[[#This Row],[Oprocentowanie]]/12</f>
        <v>73.276877498898713</v>
      </c>
      <c r="F154" s="2">
        <f>Table42111417[[#This Row],[Cała rata]]-Table42111417[[#This Row],[Odsetki normalne]]</f>
        <v>1465.0499156529343</v>
      </c>
      <c r="G154" s="20">
        <f t="shared" si="8"/>
        <v>1538.326793151833</v>
      </c>
      <c r="H154" s="2"/>
      <c r="I154" s="11">
        <f>IF(I153-F154&gt;0.001,I153-F154-Table42111417[[#This Row],[Ile nadpłacamy przy tej racie?]],0)</f>
        <v>14580.981653448971</v>
      </c>
      <c r="K154" s="2">
        <f>IF(Table42111417[[#This Row],[Rok]]&lt;9,Table42111417[[#This Row],[Odsetki normalne]]*50%,Table42111417[[#This Row],[Odsetki normalne]])</f>
        <v>73.276877498898713</v>
      </c>
    </row>
    <row r="155" spans="2:11" x14ac:dyDescent="0.25">
      <c r="B155" s="1">
        <f t="shared" si="7"/>
        <v>12</v>
      </c>
      <c r="C155" s="4">
        <f t="shared" si="9"/>
        <v>139</v>
      </c>
      <c r="D155" s="5">
        <v>5.4800000000000001E-2</v>
      </c>
      <c r="E155" s="2">
        <f>I154*Table42111417[[#This Row],[Oprocentowanie]]/12</f>
        <v>66.586482884083637</v>
      </c>
      <c r="F155" s="2">
        <f>Table42111417[[#This Row],[Cała rata]]-Table42111417[[#This Row],[Odsetki normalne]]</f>
        <v>1471.7403102677495</v>
      </c>
      <c r="G155" s="20">
        <f t="shared" si="8"/>
        <v>1538.326793151833</v>
      </c>
      <c r="H155" s="2"/>
      <c r="I155" s="11">
        <f>IF(I154-F155&gt;0.001,I154-F155-Table42111417[[#This Row],[Ile nadpłacamy przy tej racie?]],0)</f>
        <v>13109.241343181222</v>
      </c>
      <c r="K155" s="2">
        <f>IF(Table42111417[[#This Row],[Rok]]&lt;9,Table42111417[[#This Row],[Odsetki normalne]]*50%,Table42111417[[#This Row],[Odsetki normalne]])</f>
        <v>66.586482884083637</v>
      </c>
    </row>
    <row r="156" spans="2:11" x14ac:dyDescent="0.25">
      <c r="B156" s="1">
        <f t="shared" si="7"/>
        <v>12</v>
      </c>
      <c r="C156" s="4">
        <f t="shared" si="9"/>
        <v>140</v>
      </c>
      <c r="D156" s="5">
        <v>5.4800000000000001E-2</v>
      </c>
      <c r="E156" s="2">
        <f>I155*Table42111417[[#This Row],[Oprocentowanie]]/12</f>
        <v>59.865535467194242</v>
      </c>
      <c r="F156" s="2">
        <f>Table42111417[[#This Row],[Cała rata]]-Table42111417[[#This Row],[Odsetki normalne]]</f>
        <v>1478.4612576846389</v>
      </c>
      <c r="G156" s="20">
        <f t="shared" si="8"/>
        <v>1538.326793151833</v>
      </c>
      <c r="H156" s="2"/>
      <c r="I156" s="11">
        <f>IF(I155-F156&gt;0.001,I155-F156-Table42111417[[#This Row],[Ile nadpłacamy przy tej racie?]],0)</f>
        <v>11630.780085496583</v>
      </c>
      <c r="K156" s="2">
        <f>IF(Table42111417[[#This Row],[Rok]]&lt;9,Table42111417[[#This Row],[Odsetki normalne]]*50%,Table42111417[[#This Row],[Odsetki normalne]])</f>
        <v>59.865535467194242</v>
      </c>
    </row>
    <row r="157" spans="2:11" x14ac:dyDescent="0.25">
      <c r="B157" s="1">
        <f t="shared" si="7"/>
        <v>12</v>
      </c>
      <c r="C157" s="4">
        <f t="shared" si="9"/>
        <v>141</v>
      </c>
      <c r="D157" s="5">
        <v>5.4800000000000001E-2</v>
      </c>
      <c r="E157" s="2">
        <f>I156*Table42111417[[#This Row],[Oprocentowanie]]/12</f>
        <v>53.113895723767733</v>
      </c>
      <c r="F157" s="2">
        <f>Table42111417[[#This Row],[Cała rata]]-Table42111417[[#This Row],[Odsetki normalne]]</f>
        <v>1485.2128974280654</v>
      </c>
      <c r="G157" s="20">
        <f t="shared" si="8"/>
        <v>1538.326793151833</v>
      </c>
      <c r="H157" s="2"/>
      <c r="I157" s="11">
        <f>IF(I156-F157&gt;0.001,I156-F157-Table42111417[[#This Row],[Ile nadpłacamy przy tej racie?]],0)</f>
        <v>10145.567188068517</v>
      </c>
      <c r="K157" s="2">
        <f>IF(Table42111417[[#This Row],[Rok]]&lt;9,Table42111417[[#This Row],[Odsetki normalne]]*50%,Table42111417[[#This Row],[Odsetki normalne]])</f>
        <v>53.113895723767733</v>
      </c>
    </row>
    <row r="158" spans="2:11" x14ac:dyDescent="0.25">
      <c r="B158" s="1">
        <f t="shared" si="7"/>
        <v>12</v>
      </c>
      <c r="C158" s="4">
        <f t="shared" si="9"/>
        <v>142</v>
      </c>
      <c r="D158" s="5">
        <v>5.4800000000000001E-2</v>
      </c>
      <c r="E158" s="2">
        <f>I157*Table42111417[[#This Row],[Oprocentowanie]]/12</f>
        <v>46.33142349217956</v>
      </c>
      <c r="F158" s="2">
        <f>Table42111417[[#This Row],[Cała rata]]-Table42111417[[#This Row],[Odsetki normalne]]</f>
        <v>1491.9953696596535</v>
      </c>
      <c r="G158" s="20">
        <f t="shared" si="8"/>
        <v>1538.326793151833</v>
      </c>
      <c r="H158" s="2"/>
      <c r="I158" s="11">
        <f>IF(I157-F158&gt;0.001,I157-F158-Table42111417[[#This Row],[Ile nadpłacamy przy tej racie?]],0)</f>
        <v>8653.5718184088637</v>
      </c>
      <c r="K158" s="2">
        <f>IF(Table42111417[[#This Row],[Rok]]&lt;9,Table42111417[[#This Row],[Odsetki normalne]]*50%,Table42111417[[#This Row],[Odsetki normalne]])</f>
        <v>46.33142349217956</v>
      </c>
    </row>
    <row r="159" spans="2:11" x14ac:dyDescent="0.25">
      <c r="B159" s="1">
        <f t="shared" si="7"/>
        <v>12</v>
      </c>
      <c r="C159" s="4">
        <f t="shared" si="9"/>
        <v>143</v>
      </c>
      <c r="D159" s="5">
        <v>5.4800000000000001E-2</v>
      </c>
      <c r="E159" s="2">
        <f>I158*Table42111417[[#This Row],[Oprocentowanie]]/12</f>
        <v>39.51797797073381</v>
      </c>
      <c r="F159" s="2">
        <f>Table42111417[[#This Row],[Cała rata]]-Table42111417[[#This Row],[Odsetki normalne]]</f>
        <v>1498.8088151810991</v>
      </c>
      <c r="G159" s="20">
        <f t="shared" si="8"/>
        <v>1538.326793151833</v>
      </c>
      <c r="H159" s="2"/>
      <c r="I159" s="11">
        <f>IF(I158-F159&gt;0.001,I158-F159-Table42111417[[#This Row],[Ile nadpłacamy przy tej racie?]],0)</f>
        <v>7154.7630032277648</v>
      </c>
      <c r="K159" s="2">
        <f>IF(Table42111417[[#This Row],[Rok]]&lt;9,Table42111417[[#This Row],[Odsetki normalne]]*50%,Table42111417[[#This Row],[Odsetki normalne]])</f>
        <v>39.51797797073381</v>
      </c>
    </row>
    <row r="160" spans="2:11" x14ac:dyDescent="0.25">
      <c r="B160" s="1">
        <f t="shared" si="7"/>
        <v>12</v>
      </c>
      <c r="C160" s="4">
        <f t="shared" si="9"/>
        <v>144</v>
      </c>
      <c r="D160" s="5">
        <v>5.4800000000000001E-2</v>
      </c>
      <c r="E160" s="2">
        <f>I159*Table42111417[[#This Row],[Oprocentowanie]]/12</f>
        <v>32.673417714740125</v>
      </c>
      <c r="F160" s="2">
        <f>Table42111417[[#This Row],[Cała rata]]-Table42111417[[#This Row],[Odsetki normalne]]</f>
        <v>1505.653375437093</v>
      </c>
      <c r="G160" s="20">
        <f t="shared" si="8"/>
        <v>1538.326793151833</v>
      </c>
      <c r="H160" s="2"/>
      <c r="I160" s="11">
        <f>IF(I159-F160&gt;0.001,I159-F160-Table42111417[[#This Row],[Ile nadpłacamy przy tej racie?]],0)</f>
        <v>5649.1096277906718</v>
      </c>
      <c r="K160" s="2">
        <f>IF(Table42111417[[#This Row],[Rok]]&lt;9,Table42111417[[#This Row],[Odsetki normalne]]*50%,Table42111417[[#This Row],[Odsetki normalne]])</f>
        <v>32.673417714740125</v>
      </c>
    </row>
    <row r="161" spans="2:11" x14ac:dyDescent="0.25">
      <c r="B161" s="6">
        <f t="shared" si="7"/>
        <v>13</v>
      </c>
      <c r="C161" s="7">
        <f t="shared" si="9"/>
        <v>145</v>
      </c>
      <c r="D161" s="8">
        <v>5.4800000000000001E-2</v>
      </c>
      <c r="E161" s="9">
        <f>I160*Table42111417[[#This Row],[Oprocentowanie]]/12</f>
        <v>25.797600633577403</v>
      </c>
      <c r="F161" s="9">
        <f>Table42111417[[#This Row],[Cała rata]]-Table42111417[[#This Row],[Odsetki normalne]]</f>
        <v>1512.5291925182557</v>
      </c>
      <c r="G161" s="20">
        <f t="shared" si="8"/>
        <v>1538.326793151833</v>
      </c>
      <c r="H161" s="9"/>
      <c r="I161" s="9">
        <f>IF(I160-F161&gt;0.001,I160-F161-Table42111417[[#This Row],[Ile nadpłacamy przy tej racie?]],0)</f>
        <v>4136.5804352724163</v>
      </c>
      <c r="K161" s="9">
        <f>IF(Table42111417[[#This Row],[Rok]]&lt;9,Table42111417[[#This Row],[Odsetki normalne]]*50%,Table42111417[[#This Row],[Odsetki normalne]])</f>
        <v>25.797600633577403</v>
      </c>
    </row>
    <row r="162" spans="2:11" x14ac:dyDescent="0.25">
      <c r="B162" s="6">
        <f t="shared" si="7"/>
        <v>13</v>
      </c>
      <c r="C162" s="7">
        <f t="shared" si="9"/>
        <v>146</v>
      </c>
      <c r="D162" s="8">
        <v>5.4800000000000001E-2</v>
      </c>
      <c r="E162" s="9">
        <f>I161*Table42111417[[#This Row],[Oprocentowanie]]/12</f>
        <v>18.890383987744034</v>
      </c>
      <c r="F162" s="9">
        <f>Table42111417[[#This Row],[Cała rata]]-Table42111417[[#This Row],[Odsetki normalne]]</f>
        <v>1519.4364091640889</v>
      </c>
      <c r="G162" s="20">
        <f t="shared" si="8"/>
        <v>1538.326793151833</v>
      </c>
      <c r="H162" s="9"/>
      <c r="I162" s="9">
        <f>IF(I161-F162&gt;0.001,I161-F162-Table42111417[[#This Row],[Ile nadpłacamy przy tej racie?]],0)</f>
        <v>2617.1440261083271</v>
      </c>
      <c r="K162" s="9">
        <f>IF(Table42111417[[#This Row],[Rok]]&lt;9,Table42111417[[#This Row],[Odsetki normalne]]*50%,Table42111417[[#This Row],[Odsetki normalne]])</f>
        <v>18.890383987744034</v>
      </c>
    </row>
    <row r="163" spans="2:11" x14ac:dyDescent="0.25">
      <c r="B163" s="6">
        <f t="shared" si="7"/>
        <v>13</v>
      </c>
      <c r="C163" s="7">
        <f t="shared" si="9"/>
        <v>147</v>
      </c>
      <c r="D163" s="8">
        <v>5.4800000000000001E-2</v>
      </c>
      <c r="E163" s="9">
        <f>I162*Table42111417[[#This Row],[Oprocentowanie]]/12</f>
        <v>11.951624385894695</v>
      </c>
      <c r="F163" s="9">
        <f>Table42111417[[#This Row],[Cała rata]]-Table42111417[[#This Row],[Odsetki normalne]]</f>
        <v>1526.3751687659383</v>
      </c>
      <c r="G163" s="20">
        <f t="shared" si="8"/>
        <v>1538.326793151833</v>
      </c>
      <c r="H163" s="9"/>
      <c r="I163" s="9">
        <f>IF(I162-F163&gt;0.001,I162-F163-Table42111417[[#This Row],[Ile nadpłacamy przy tej racie?]],0)</f>
        <v>1090.7688573423889</v>
      </c>
      <c r="K163" s="9">
        <f>IF(Table42111417[[#This Row],[Rok]]&lt;9,Table42111417[[#This Row],[Odsetki normalne]]*50%,Table42111417[[#This Row],[Odsetki normalne]])</f>
        <v>11.951624385894695</v>
      </c>
    </row>
    <row r="164" spans="2:11" x14ac:dyDescent="0.25">
      <c r="B164" s="6">
        <f t="shared" si="7"/>
        <v>13</v>
      </c>
      <c r="C164" s="7">
        <f t="shared" si="9"/>
        <v>148</v>
      </c>
      <c r="D164" s="8">
        <v>5.4800000000000001E-2</v>
      </c>
      <c r="E164" s="9">
        <f>I163*Table42111417[[#This Row],[Oprocentowanie]]/12</f>
        <v>4.9811777818635763</v>
      </c>
      <c r="F164" s="9">
        <f>Table42111417[[#This Row],[Cała rata]]-Table42111417[[#This Row],[Odsetki normalne]]</f>
        <v>1533.3456153699694</v>
      </c>
      <c r="G164" s="20">
        <f t="shared" si="8"/>
        <v>1538.326793151833</v>
      </c>
      <c r="H164" s="9"/>
      <c r="I164" s="9">
        <f>IF(I163-F164&gt;0.001,I163-F164-Table42111417[[#This Row],[Ile nadpłacamy przy tej racie?]],0)</f>
        <v>0</v>
      </c>
      <c r="K164" s="9">
        <f>IF(Table42111417[[#This Row],[Rok]]&lt;9,Table42111417[[#This Row],[Odsetki normalne]]*50%,Table42111417[[#This Row],[Odsetki normalne]])</f>
        <v>4.9811777818635763</v>
      </c>
    </row>
    <row r="165" spans="2:11" x14ac:dyDescent="0.25">
      <c r="B165" s="6">
        <f t="shared" si="7"/>
        <v>13</v>
      </c>
      <c r="C165" s="7">
        <f t="shared" si="9"/>
        <v>149</v>
      </c>
      <c r="D165" s="8">
        <v>5.4800000000000001E-2</v>
      </c>
      <c r="E165" s="9">
        <f>I164*Table42111417[[#This Row],[Oprocentowanie]]/12</f>
        <v>0</v>
      </c>
      <c r="F165" s="9">
        <f>Table42111417[[#This Row],[Cała rata]]-Table42111417[[#This Row],[Odsetki normalne]]</f>
        <v>0</v>
      </c>
      <c r="G165" s="20">
        <f t="shared" si="8"/>
        <v>0</v>
      </c>
      <c r="H165" s="9"/>
      <c r="I165" s="9">
        <f>IF(I164-F165&gt;0.001,I164-F165-Table42111417[[#This Row],[Ile nadpłacamy przy tej racie?]],0)</f>
        <v>0</v>
      </c>
      <c r="K165" s="9">
        <f>IF(Table42111417[[#This Row],[Rok]]&lt;9,Table42111417[[#This Row],[Odsetki normalne]]*50%,Table42111417[[#This Row],[Odsetki normalne]])</f>
        <v>0</v>
      </c>
    </row>
    <row r="166" spans="2:11" x14ac:dyDescent="0.25">
      <c r="B166" s="6">
        <f t="shared" si="7"/>
        <v>13</v>
      </c>
      <c r="C166" s="7">
        <f t="shared" si="9"/>
        <v>150</v>
      </c>
      <c r="D166" s="8">
        <v>5.4800000000000001E-2</v>
      </c>
      <c r="E166" s="9">
        <f>I165*Table42111417[[#This Row],[Oprocentowanie]]/12</f>
        <v>0</v>
      </c>
      <c r="F166" s="9">
        <f>Table42111417[[#This Row],[Cała rata]]-Table42111417[[#This Row],[Odsetki normalne]]</f>
        <v>0</v>
      </c>
      <c r="G166" s="20">
        <f t="shared" si="8"/>
        <v>0</v>
      </c>
      <c r="H166" s="9"/>
      <c r="I166" s="9">
        <f>IF(I165-F166&gt;0.001,I165-F166-Table42111417[[#This Row],[Ile nadpłacamy przy tej racie?]],0)</f>
        <v>0</v>
      </c>
      <c r="K166" s="9">
        <f>IF(Table42111417[[#This Row],[Rok]]&lt;9,Table42111417[[#This Row],[Odsetki normalne]]*50%,Table42111417[[#This Row],[Odsetki normalne]])</f>
        <v>0</v>
      </c>
    </row>
    <row r="167" spans="2:11" x14ac:dyDescent="0.25">
      <c r="B167" s="6">
        <f t="shared" si="7"/>
        <v>13</v>
      </c>
      <c r="C167" s="7">
        <f t="shared" si="9"/>
        <v>151</v>
      </c>
      <c r="D167" s="8">
        <v>5.4800000000000001E-2</v>
      </c>
      <c r="E167" s="9">
        <f>I166*Table42111417[[#This Row],[Oprocentowanie]]/12</f>
        <v>0</v>
      </c>
      <c r="F167" s="9">
        <f>Table42111417[[#This Row],[Cała rata]]-Table42111417[[#This Row],[Odsetki normalne]]</f>
        <v>0</v>
      </c>
      <c r="G167" s="20">
        <f t="shared" si="8"/>
        <v>0</v>
      </c>
      <c r="H167" s="9"/>
      <c r="I167" s="9">
        <f>IF(I166-F167&gt;0.001,I166-F167-Table42111417[[#This Row],[Ile nadpłacamy przy tej racie?]],0)</f>
        <v>0</v>
      </c>
      <c r="K167" s="9">
        <f>IF(Table42111417[[#This Row],[Rok]]&lt;9,Table42111417[[#This Row],[Odsetki normalne]]*50%,Table42111417[[#This Row],[Odsetki normalne]])</f>
        <v>0</v>
      </c>
    </row>
    <row r="168" spans="2:11" x14ac:dyDescent="0.25">
      <c r="B168" s="6">
        <f t="shared" si="7"/>
        <v>13</v>
      </c>
      <c r="C168" s="7">
        <f t="shared" si="9"/>
        <v>152</v>
      </c>
      <c r="D168" s="8">
        <v>5.4800000000000001E-2</v>
      </c>
      <c r="E168" s="9">
        <f>I167*Table42111417[[#This Row],[Oprocentowanie]]/12</f>
        <v>0</v>
      </c>
      <c r="F168" s="9">
        <f>Table42111417[[#This Row],[Cała rata]]-Table42111417[[#This Row],[Odsetki normalne]]</f>
        <v>0</v>
      </c>
      <c r="G168" s="20">
        <f t="shared" si="8"/>
        <v>0</v>
      </c>
      <c r="H168" s="9"/>
      <c r="I168" s="9">
        <f>IF(I167-F168&gt;0.001,I167-F168-Table42111417[[#This Row],[Ile nadpłacamy przy tej racie?]],0)</f>
        <v>0</v>
      </c>
      <c r="K168" s="9">
        <f>IF(Table42111417[[#This Row],[Rok]]&lt;9,Table42111417[[#This Row],[Odsetki normalne]]*50%,Table42111417[[#This Row],[Odsetki normalne]])</f>
        <v>0</v>
      </c>
    </row>
    <row r="169" spans="2:11" x14ac:dyDescent="0.25">
      <c r="B169" s="6">
        <f t="shared" si="7"/>
        <v>13</v>
      </c>
      <c r="C169" s="7">
        <f t="shared" si="9"/>
        <v>153</v>
      </c>
      <c r="D169" s="8">
        <v>5.4800000000000001E-2</v>
      </c>
      <c r="E169" s="9">
        <f>I168*Table42111417[[#This Row],[Oprocentowanie]]/12</f>
        <v>0</v>
      </c>
      <c r="F169" s="9">
        <f>Table42111417[[#This Row],[Cała rata]]-Table42111417[[#This Row],[Odsetki normalne]]</f>
        <v>0</v>
      </c>
      <c r="G169" s="20">
        <f t="shared" si="8"/>
        <v>0</v>
      </c>
      <c r="H169" s="9"/>
      <c r="I169" s="9">
        <f>IF(I168-F169&gt;0.001,I168-F169-Table42111417[[#This Row],[Ile nadpłacamy przy tej racie?]],0)</f>
        <v>0</v>
      </c>
      <c r="K169" s="9">
        <f>IF(Table42111417[[#This Row],[Rok]]&lt;9,Table42111417[[#This Row],[Odsetki normalne]]*50%,Table42111417[[#This Row],[Odsetki normalne]])</f>
        <v>0</v>
      </c>
    </row>
    <row r="170" spans="2:11" x14ac:dyDescent="0.25">
      <c r="B170" s="6">
        <f t="shared" si="7"/>
        <v>13</v>
      </c>
      <c r="C170" s="7">
        <f t="shared" si="9"/>
        <v>154</v>
      </c>
      <c r="D170" s="8">
        <v>5.4800000000000001E-2</v>
      </c>
      <c r="E170" s="9">
        <f>I169*Table42111417[[#This Row],[Oprocentowanie]]/12</f>
        <v>0</v>
      </c>
      <c r="F170" s="9">
        <f>Table42111417[[#This Row],[Cała rata]]-Table42111417[[#This Row],[Odsetki normalne]]</f>
        <v>0</v>
      </c>
      <c r="G170" s="20">
        <f t="shared" si="8"/>
        <v>0</v>
      </c>
      <c r="H170" s="9"/>
      <c r="I170" s="9">
        <f>IF(I169-F170&gt;0.001,I169-F170-Table42111417[[#This Row],[Ile nadpłacamy przy tej racie?]],0)</f>
        <v>0</v>
      </c>
      <c r="K170" s="9">
        <f>IF(Table42111417[[#This Row],[Rok]]&lt;9,Table42111417[[#This Row],[Odsetki normalne]]*50%,Table42111417[[#This Row],[Odsetki normalne]])</f>
        <v>0</v>
      </c>
    </row>
    <row r="171" spans="2:11" x14ac:dyDescent="0.25">
      <c r="B171" s="6">
        <f t="shared" si="7"/>
        <v>13</v>
      </c>
      <c r="C171" s="7">
        <f t="shared" si="9"/>
        <v>155</v>
      </c>
      <c r="D171" s="8">
        <v>5.4800000000000001E-2</v>
      </c>
      <c r="E171" s="9">
        <f>I170*Table42111417[[#This Row],[Oprocentowanie]]/12</f>
        <v>0</v>
      </c>
      <c r="F171" s="9">
        <f>Table42111417[[#This Row],[Cała rata]]-Table42111417[[#This Row],[Odsetki normalne]]</f>
        <v>0</v>
      </c>
      <c r="G171" s="20">
        <f t="shared" si="8"/>
        <v>0</v>
      </c>
      <c r="H171" s="9"/>
      <c r="I171" s="9">
        <f>IF(I170-F171&gt;0.001,I170-F171-Table42111417[[#This Row],[Ile nadpłacamy przy tej racie?]],0)</f>
        <v>0</v>
      </c>
      <c r="K171" s="9">
        <f>IF(Table42111417[[#This Row],[Rok]]&lt;9,Table42111417[[#This Row],[Odsetki normalne]]*50%,Table42111417[[#This Row],[Odsetki normalne]])</f>
        <v>0</v>
      </c>
    </row>
    <row r="172" spans="2:11" x14ac:dyDescent="0.25">
      <c r="B172" s="6">
        <f t="shared" si="7"/>
        <v>13</v>
      </c>
      <c r="C172" s="7">
        <f t="shared" si="9"/>
        <v>156</v>
      </c>
      <c r="D172" s="8">
        <v>5.4800000000000001E-2</v>
      </c>
      <c r="E172" s="9">
        <f>I171*Table42111417[[#This Row],[Oprocentowanie]]/12</f>
        <v>0</v>
      </c>
      <c r="F172" s="9">
        <f>Table42111417[[#This Row],[Cała rata]]-Table42111417[[#This Row],[Odsetki normalne]]</f>
        <v>0</v>
      </c>
      <c r="G172" s="20">
        <f t="shared" si="8"/>
        <v>0</v>
      </c>
      <c r="H172" s="9"/>
      <c r="I172" s="9">
        <f>IF(I171-F172&gt;0.001,I171-F172-Table42111417[[#This Row],[Ile nadpłacamy przy tej racie?]],0)</f>
        <v>0</v>
      </c>
      <c r="K172" s="9">
        <f>IF(Table42111417[[#This Row],[Rok]]&lt;9,Table42111417[[#This Row],[Odsetki normalne]]*50%,Table42111417[[#This Row],[Odsetki normalne]])</f>
        <v>0</v>
      </c>
    </row>
    <row r="173" spans="2:11" x14ac:dyDescent="0.25">
      <c r="B173" s="1">
        <f t="shared" si="7"/>
        <v>14</v>
      </c>
      <c r="C173" s="4">
        <f t="shared" si="9"/>
        <v>157</v>
      </c>
      <c r="D173" s="5">
        <v>5.4800000000000001E-2</v>
      </c>
      <c r="E173" s="2">
        <f>I172*Table42111417[[#This Row],[Oprocentowanie]]/12</f>
        <v>0</v>
      </c>
      <c r="F173" s="2">
        <f>Table42111417[[#This Row],[Cała rata]]-Table42111417[[#This Row],[Odsetki normalne]]</f>
        <v>0</v>
      </c>
      <c r="G173" s="20">
        <f t="shared" si="8"/>
        <v>0</v>
      </c>
      <c r="H173" s="2"/>
      <c r="I173" s="11">
        <f>IF(I172-F173&gt;0.001,I172-F173-Table42111417[[#This Row],[Ile nadpłacamy przy tej racie?]],0)</f>
        <v>0</v>
      </c>
      <c r="K173" s="2">
        <f>IF(Table42111417[[#This Row],[Rok]]&lt;9,Table42111417[[#This Row],[Odsetki normalne]]*50%,Table42111417[[#This Row],[Odsetki normalne]])</f>
        <v>0</v>
      </c>
    </row>
    <row r="174" spans="2:11" x14ac:dyDescent="0.25">
      <c r="B174" s="1">
        <f t="shared" si="7"/>
        <v>14</v>
      </c>
      <c r="C174" s="4">
        <f t="shared" si="9"/>
        <v>158</v>
      </c>
      <c r="D174" s="5">
        <v>5.4800000000000001E-2</v>
      </c>
      <c r="E174" s="2">
        <f>I173*Table42111417[[#This Row],[Oprocentowanie]]/12</f>
        <v>0</v>
      </c>
      <c r="F174" s="2">
        <f>Table42111417[[#This Row],[Cała rata]]-Table42111417[[#This Row],[Odsetki normalne]]</f>
        <v>0</v>
      </c>
      <c r="G174" s="20">
        <f t="shared" si="8"/>
        <v>0</v>
      </c>
      <c r="H174" s="2"/>
      <c r="I174" s="11">
        <f>IF(I173-F174&gt;0.001,I173-F174-Table42111417[[#This Row],[Ile nadpłacamy przy tej racie?]],0)</f>
        <v>0</v>
      </c>
      <c r="K174" s="2">
        <f>IF(Table42111417[[#This Row],[Rok]]&lt;9,Table42111417[[#This Row],[Odsetki normalne]]*50%,Table42111417[[#This Row],[Odsetki normalne]])</f>
        <v>0</v>
      </c>
    </row>
    <row r="175" spans="2:11" x14ac:dyDescent="0.25">
      <c r="B175" s="1">
        <f t="shared" si="7"/>
        <v>14</v>
      </c>
      <c r="C175" s="4">
        <f t="shared" si="9"/>
        <v>159</v>
      </c>
      <c r="D175" s="5">
        <v>5.4800000000000001E-2</v>
      </c>
      <c r="E175" s="2">
        <f>I174*Table42111417[[#This Row],[Oprocentowanie]]/12</f>
        <v>0</v>
      </c>
      <c r="F175" s="2">
        <f>Table42111417[[#This Row],[Cała rata]]-Table42111417[[#This Row],[Odsetki normalne]]</f>
        <v>0</v>
      </c>
      <c r="G175" s="20">
        <f t="shared" si="8"/>
        <v>0</v>
      </c>
      <c r="H175" s="2"/>
      <c r="I175" s="11">
        <f>IF(I174-F175&gt;0.001,I174-F175-Table42111417[[#This Row],[Ile nadpłacamy przy tej racie?]],0)</f>
        <v>0</v>
      </c>
      <c r="K175" s="2">
        <f>IF(Table42111417[[#This Row],[Rok]]&lt;9,Table42111417[[#This Row],[Odsetki normalne]]*50%,Table42111417[[#This Row],[Odsetki normalne]])</f>
        <v>0</v>
      </c>
    </row>
    <row r="176" spans="2:11" x14ac:dyDescent="0.25">
      <c r="B176" s="1">
        <f t="shared" si="7"/>
        <v>14</v>
      </c>
      <c r="C176" s="4">
        <f t="shared" si="9"/>
        <v>160</v>
      </c>
      <c r="D176" s="5">
        <v>5.4800000000000001E-2</v>
      </c>
      <c r="E176" s="2">
        <f>I175*Table42111417[[#This Row],[Oprocentowanie]]/12</f>
        <v>0</v>
      </c>
      <c r="F176" s="2">
        <f>Table42111417[[#This Row],[Cała rata]]-Table42111417[[#This Row],[Odsetki normalne]]</f>
        <v>0</v>
      </c>
      <c r="G176" s="20">
        <f t="shared" si="8"/>
        <v>0</v>
      </c>
      <c r="H176" s="2"/>
      <c r="I176" s="11">
        <f>IF(I175-F176&gt;0.001,I175-F176-Table42111417[[#This Row],[Ile nadpłacamy przy tej racie?]],0)</f>
        <v>0</v>
      </c>
      <c r="K176" s="2">
        <f>IF(Table42111417[[#This Row],[Rok]]&lt;9,Table42111417[[#This Row],[Odsetki normalne]]*50%,Table42111417[[#This Row],[Odsetki normalne]])</f>
        <v>0</v>
      </c>
    </row>
    <row r="177" spans="2:11" x14ac:dyDescent="0.25">
      <c r="B177" s="1">
        <f t="shared" si="7"/>
        <v>14</v>
      </c>
      <c r="C177" s="4">
        <f t="shared" si="9"/>
        <v>161</v>
      </c>
      <c r="D177" s="5">
        <v>5.4800000000000001E-2</v>
      </c>
      <c r="E177" s="2">
        <f>I176*Table42111417[[#This Row],[Oprocentowanie]]/12</f>
        <v>0</v>
      </c>
      <c r="F177" s="2">
        <f>Table42111417[[#This Row],[Cała rata]]-Table42111417[[#This Row],[Odsetki normalne]]</f>
        <v>0</v>
      </c>
      <c r="G177" s="20">
        <f t="shared" si="8"/>
        <v>0</v>
      </c>
      <c r="H177" s="2"/>
      <c r="I177" s="11">
        <f>IF(I176-F177&gt;0.001,I176-F177-Table42111417[[#This Row],[Ile nadpłacamy przy tej racie?]],0)</f>
        <v>0</v>
      </c>
      <c r="K177" s="2">
        <f>IF(Table42111417[[#This Row],[Rok]]&lt;9,Table42111417[[#This Row],[Odsetki normalne]]*50%,Table42111417[[#This Row],[Odsetki normalne]])</f>
        <v>0</v>
      </c>
    </row>
    <row r="178" spans="2:11" x14ac:dyDescent="0.25">
      <c r="B178" s="1">
        <f t="shared" si="7"/>
        <v>14</v>
      </c>
      <c r="C178" s="4">
        <f t="shared" si="9"/>
        <v>162</v>
      </c>
      <c r="D178" s="5">
        <v>5.4800000000000001E-2</v>
      </c>
      <c r="E178" s="2">
        <f>I177*Table42111417[[#This Row],[Oprocentowanie]]/12</f>
        <v>0</v>
      </c>
      <c r="F178" s="2">
        <f>Table42111417[[#This Row],[Cała rata]]-Table42111417[[#This Row],[Odsetki normalne]]</f>
        <v>0</v>
      </c>
      <c r="G178" s="20">
        <f t="shared" si="8"/>
        <v>0</v>
      </c>
      <c r="H178" s="2"/>
      <c r="I178" s="11">
        <f>IF(I177-F178&gt;0.001,I177-F178-Table42111417[[#This Row],[Ile nadpłacamy przy tej racie?]],0)</f>
        <v>0</v>
      </c>
      <c r="K178" s="2">
        <f>IF(Table42111417[[#This Row],[Rok]]&lt;9,Table42111417[[#This Row],[Odsetki normalne]]*50%,Table42111417[[#This Row],[Odsetki normalne]])</f>
        <v>0</v>
      </c>
    </row>
    <row r="179" spans="2:11" x14ac:dyDescent="0.25">
      <c r="B179" s="1">
        <f t="shared" si="7"/>
        <v>14</v>
      </c>
      <c r="C179" s="4">
        <f t="shared" si="9"/>
        <v>163</v>
      </c>
      <c r="D179" s="5">
        <v>5.4800000000000001E-2</v>
      </c>
      <c r="E179" s="2">
        <f>I178*Table42111417[[#This Row],[Oprocentowanie]]/12</f>
        <v>0</v>
      </c>
      <c r="F179" s="2">
        <f>Table42111417[[#This Row],[Cała rata]]-Table42111417[[#This Row],[Odsetki normalne]]</f>
        <v>0</v>
      </c>
      <c r="G179" s="20">
        <f t="shared" si="8"/>
        <v>0</v>
      </c>
      <c r="H179" s="2"/>
      <c r="I179" s="11">
        <f>IF(I178-F179&gt;0.001,I178-F179-Table42111417[[#This Row],[Ile nadpłacamy przy tej racie?]],0)</f>
        <v>0</v>
      </c>
      <c r="K179" s="2">
        <f>IF(Table42111417[[#This Row],[Rok]]&lt;9,Table42111417[[#This Row],[Odsetki normalne]]*50%,Table42111417[[#This Row],[Odsetki normalne]])</f>
        <v>0</v>
      </c>
    </row>
    <row r="180" spans="2:11" x14ac:dyDescent="0.25">
      <c r="B180" s="1">
        <f t="shared" si="7"/>
        <v>14</v>
      </c>
      <c r="C180" s="4">
        <f t="shared" si="9"/>
        <v>164</v>
      </c>
      <c r="D180" s="5">
        <v>5.4800000000000001E-2</v>
      </c>
      <c r="E180" s="2">
        <f>I179*Table42111417[[#This Row],[Oprocentowanie]]/12</f>
        <v>0</v>
      </c>
      <c r="F180" s="2">
        <f>Table42111417[[#This Row],[Cała rata]]-Table42111417[[#This Row],[Odsetki normalne]]</f>
        <v>0</v>
      </c>
      <c r="G180" s="20">
        <f t="shared" si="8"/>
        <v>0</v>
      </c>
      <c r="H180" s="2"/>
      <c r="I180" s="11">
        <f>IF(I179-F180&gt;0.001,I179-F180-Table42111417[[#This Row],[Ile nadpłacamy przy tej racie?]],0)</f>
        <v>0</v>
      </c>
      <c r="K180" s="2">
        <f>IF(Table42111417[[#This Row],[Rok]]&lt;9,Table42111417[[#This Row],[Odsetki normalne]]*50%,Table42111417[[#This Row],[Odsetki normalne]])</f>
        <v>0</v>
      </c>
    </row>
    <row r="181" spans="2:11" x14ac:dyDescent="0.25">
      <c r="B181" s="1">
        <f t="shared" si="7"/>
        <v>14</v>
      </c>
      <c r="C181" s="4">
        <f t="shared" si="9"/>
        <v>165</v>
      </c>
      <c r="D181" s="5">
        <v>5.4800000000000001E-2</v>
      </c>
      <c r="E181" s="2">
        <f>I180*Table42111417[[#This Row],[Oprocentowanie]]/12</f>
        <v>0</v>
      </c>
      <c r="F181" s="2">
        <f>Table42111417[[#This Row],[Cała rata]]-Table42111417[[#This Row],[Odsetki normalne]]</f>
        <v>0</v>
      </c>
      <c r="G181" s="20">
        <f t="shared" si="8"/>
        <v>0</v>
      </c>
      <c r="H181" s="2"/>
      <c r="I181" s="11">
        <f>IF(I180-F181&gt;0.001,I180-F181-Table42111417[[#This Row],[Ile nadpłacamy przy tej racie?]],0)</f>
        <v>0</v>
      </c>
      <c r="K181" s="2">
        <f>IF(Table42111417[[#This Row],[Rok]]&lt;9,Table42111417[[#This Row],[Odsetki normalne]]*50%,Table42111417[[#This Row],[Odsetki normalne]])</f>
        <v>0</v>
      </c>
    </row>
    <row r="182" spans="2:11" x14ac:dyDescent="0.25">
      <c r="B182" s="1">
        <f t="shared" si="7"/>
        <v>14</v>
      </c>
      <c r="C182" s="4">
        <f t="shared" si="9"/>
        <v>166</v>
      </c>
      <c r="D182" s="5">
        <v>5.4800000000000001E-2</v>
      </c>
      <c r="E182" s="2">
        <f>I181*Table42111417[[#This Row],[Oprocentowanie]]/12</f>
        <v>0</v>
      </c>
      <c r="F182" s="2">
        <f>Table42111417[[#This Row],[Cała rata]]-Table42111417[[#This Row],[Odsetki normalne]]</f>
        <v>0</v>
      </c>
      <c r="G182" s="20">
        <f t="shared" si="8"/>
        <v>0</v>
      </c>
      <c r="H182" s="2"/>
      <c r="I182" s="11">
        <f>IF(I181-F182&gt;0.001,I181-F182-Table42111417[[#This Row],[Ile nadpłacamy przy tej racie?]],0)</f>
        <v>0</v>
      </c>
      <c r="K182" s="2">
        <f>IF(Table42111417[[#This Row],[Rok]]&lt;9,Table42111417[[#This Row],[Odsetki normalne]]*50%,Table42111417[[#This Row],[Odsetki normalne]])</f>
        <v>0</v>
      </c>
    </row>
    <row r="183" spans="2:11" x14ac:dyDescent="0.25">
      <c r="B183" s="1">
        <f t="shared" si="7"/>
        <v>14</v>
      </c>
      <c r="C183" s="4">
        <f t="shared" si="9"/>
        <v>167</v>
      </c>
      <c r="D183" s="5">
        <v>5.4800000000000001E-2</v>
      </c>
      <c r="E183" s="2">
        <f>I182*Table42111417[[#This Row],[Oprocentowanie]]/12</f>
        <v>0</v>
      </c>
      <c r="F183" s="2">
        <f>Table42111417[[#This Row],[Cała rata]]-Table42111417[[#This Row],[Odsetki normalne]]</f>
        <v>0</v>
      </c>
      <c r="G183" s="20">
        <f t="shared" si="8"/>
        <v>0</v>
      </c>
      <c r="H183" s="2"/>
      <c r="I183" s="11">
        <f>IF(I182-F183&gt;0.001,I182-F183-Table42111417[[#This Row],[Ile nadpłacamy przy tej racie?]],0)</f>
        <v>0</v>
      </c>
      <c r="K183" s="2">
        <f>IF(Table42111417[[#This Row],[Rok]]&lt;9,Table42111417[[#This Row],[Odsetki normalne]]*50%,Table42111417[[#This Row],[Odsetki normalne]])</f>
        <v>0</v>
      </c>
    </row>
    <row r="184" spans="2:11" x14ac:dyDescent="0.25">
      <c r="B184" s="1">
        <f t="shared" si="7"/>
        <v>14</v>
      </c>
      <c r="C184" s="4">
        <f t="shared" si="9"/>
        <v>168</v>
      </c>
      <c r="D184" s="5">
        <v>5.4800000000000001E-2</v>
      </c>
      <c r="E184" s="2">
        <f>I183*Table42111417[[#This Row],[Oprocentowanie]]/12</f>
        <v>0</v>
      </c>
      <c r="F184" s="2">
        <f>Table42111417[[#This Row],[Cała rata]]-Table42111417[[#This Row],[Odsetki normalne]]</f>
        <v>0</v>
      </c>
      <c r="G184" s="20">
        <f t="shared" si="8"/>
        <v>0</v>
      </c>
      <c r="H184" s="2"/>
      <c r="I184" s="11">
        <f>IF(I183-F184&gt;0.001,I183-F184-Table42111417[[#This Row],[Ile nadpłacamy przy tej racie?]],0)</f>
        <v>0</v>
      </c>
      <c r="K184" s="2">
        <f>IF(Table42111417[[#This Row],[Rok]]&lt;9,Table42111417[[#This Row],[Odsetki normalne]]*50%,Table42111417[[#This Row],[Odsetki normalne]])</f>
        <v>0</v>
      </c>
    </row>
    <row r="185" spans="2:11" x14ac:dyDescent="0.25">
      <c r="B185" s="6">
        <f t="shared" si="7"/>
        <v>15</v>
      </c>
      <c r="C185" s="7">
        <f t="shared" si="9"/>
        <v>169</v>
      </c>
      <c r="D185" s="8">
        <v>5.4800000000000001E-2</v>
      </c>
      <c r="E185" s="9">
        <f>I184*Table42111417[[#This Row],[Oprocentowanie]]/12</f>
        <v>0</v>
      </c>
      <c r="F185" s="9">
        <f>Table42111417[[#This Row],[Cała rata]]-Table42111417[[#This Row],[Odsetki normalne]]</f>
        <v>0</v>
      </c>
      <c r="G185" s="20">
        <f t="shared" si="8"/>
        <v>0</v>
      </c>
      <c r="H185" s="9"/>
      <c r="I185" s="9">
        <f>IF(I184-F185&gt;0.001,I184-F185-Table42111417[[#This Row],[Ile nadpłacamy przy tej racie?]],0)</f>
        <v>0</v>
      </c>
      <c r="K185" s="9">
        <f>IF(Table42111417[[#This Row],[Rok]]&lt;9,Table42111417[[#This Row],[Odsetki normalne]]*50%,Table42111417[[#This Row],[Odsetki normalne]])</f>
        <v>0</v>
      </c>
    </row>
    <row r="186" spans="2:11" x14ac:dyDescent="0.25">
      <c r="B186" s="6">
        <f t="shared" si="7"/>
        <v>15</v>
      </c>
      <c r="C186" s="7">
        <f t="shared" si="9"/>
        <v>170</v>
      </c>
      <c r="D186" s="8">
        <v>5.4800000000000001E-2</v>
      </c>
      <c r="E186" s="9">
        <f>I185*Table42111417[[#This Row],[Oprocentowanie]]/12</f>
        <v>0</v>
      </c>
      <c r="F186" s="9">
        <f>Table42111417[[#This Row],[Cała rata]]-Table42111417[[#This Row],[Odsetki normalne]]</f>
        <v>0</v>
      </c>
      <c r="G186" s="20">
        <f t="shared" si="8"/>
        <v>0</v>
      </c>
      <c r="H186" s="9"/>
      <c r="I186" s="9">
        <f>IF(I185-F186&gt;0.001,I185-F186-Table42111417[[#This Row],[Ile nadpłacamy przy tej racie?]],0)</f>
        <v>0</v>
      </c>
      <c r="K186" s="9">
        <f>IF(Table42111417[[#This Row],[Rok]]&lt;9,Table42111417[[#This Row],[Odsetki normalne]]*50%,Table42111417[[#This Row],[Odsetki normalne]])</f>
        <v>0</v>
      </c>
    </row>
    <row r="187" spans="2:11" x14ac:dyDescent="0.25">
      <c r="B187" s="6">
        <f t="shared" si="7"/>
        <v>15</v>
      </c>
      <c r="C187" s="7">
        <f t="shared" si="9"/>
        <v>171</v>
      </c>
      <c r="D187" s="8">
        <v>5.4800000000000001E-2</v>
      </c>
      <c r="E187" s="9">
        <f>I186*Table42111417[[#This Row],[Oprocentowanie]]/12</f>
        <v>0</v>
      </c>
      <c r="F187" s="9">
        <f>Table42111417[[#This Row],[Cała rata]]-Table42111417[[#This Row],[Odsetki normalne]]</f>
        <v>0</v>
      </c>
      <c r="G187" s="20">
        <f t="shared" si="8"/>
        <v>0</v>
      </c>
      <c r="H187" s="9"/>
      <c r="I187" s="9">
        <f>IF(I186-F187&gt;0.001,I186-F187-Table42111417[[#This Row],[Ile nadpłacamy przy tej racie?]],0)</f>
        <v>0</v>
      </c>
      <c r="K187" s="9">
        <f>IF(Table42111417[[#This Row],[Rok]]&lt;9,Table42111417[[#This Row],[Odsetki normalne]]*50%,Table42111417[[#This Row],[Odsetki normalne]])</f>
        <v>0</v>
      </c>
    </row>
    <row r="188" spans="2:11" x14ac:dyDescent="0.25">
      <c r="B188" s="6">
        <f t="shared" si="7"/>
        <v>15</v>
      </c>
      <c r="C188" s="7">
        <f t="shared" si="9"/>
        <v>172</v>
      </c>
      <c r="D188" s="8">
        <v>5.4800000000000001E-2</v>
      </c>
      <c r="E188" s="9">
        <f>I187*Table42111417[[#This Row],[Oprocentowanie]]/12</f>
        <v>0</v>
      </c>
      <c r="F188" s="9">
        <f>Table42111417[[#This Row],[Cała rata]]-Table42111417[[#This Row],[Odsetki normalne]]</f>
        <v>0</v>
      </c>
      <c r="G188" s="20">
        <f t="shared" si="8"/>
        <v>0</v>
      </c>
      <c r="H188" s="9"/>
      <c r="I188" s="9">
        <f>IF(I187-F188&gt;0.001,I187-F188-Table42111417[[#This Row],[Ile nadpłacamy przy tej racie?]],0)</f>
        <v>0</v>
      </c>
      <c r="K188" s="9">
        <f>IF(Table42111417[[#This Row],[Rok]]&lt;9,Table42111417[[#This Row],[Odsetki normalne]]*50%,Table42111417[[#This Row],[Odsetki normalne]])</f>
        <v>0</v>
      </c>
    </row>
    <row r="189" spans="2:11" x14ac:dyDescent="0.25">
      <c r="B189" s="6">
        <f t="shared" si="7"/>
        <v>15</v>
      </c>
      <c r="C189" s="7">
        <f t="shared" si="9"/>
        <v>173</v>
      </c>
      <c r="D189" s="8">
        <v>5.4800000000000001E-2</v>
      </c>
      <c r="E189" s="9">
        <f>I188*Table42111417[[#This Row],[Oprocentowanie]]/12</f>
        <v>0</v>
      </c>
      <c r="F189" s="9">
        <f>Table42111417[[#This Row],[Cała rata]]-Table42111417[[#This Row],[Odsetki normalne]]</f>
        <v>0</v>
      </c>
      <c r="G189" s="20">
        <f t="shared" si="8"/>
        <v>0</v>
      </c>
      <c r="H189" s="9"/>
      <c r="I189" s="9">
        <f>IF(I188-F189&gt;0.001,I188-F189-Table42111417[[#This Row],[Ile nadpłacamy przy tej racie?]],0)</f>
        <v>0</v>
      </c>
      <c r="K189" s="9">
        <f>IF(Table42111417[[#This Row],[Rok]]&lt;9,Table42111417[[#This Row],[Odsetki normalne]]*50%,Table42111417[[#This Row],[Odsetki normalne]])</f>
        <v>0</v>
      </c>
    </row>
    <row r="190" spans="2:11" x14ac:dyDescent="0.25">
      <c r="B190" s="6">
        <f t="shared" si="7"/>
        <v>15</v>
      </c>
      <c r="C190" s="7">
        <f t="shared" si="9"/>
        <v>174</v>
      </c>
      <c r="D190" s="8">
        <v>5.4800000000000001E-2</v>
      </c>
      <c r="E190" s="9">
        <f>I189*Table42111417[[#This Row],[Oprocentowanie]]/12</f>
        <v>0</v>
      </c>
      <c r="F190" s="9">
        <f>Table42111417[[#This Row],[Cała rata]]-Table42111417[[#This Row],[Odsetki normalne]]</f>
        <v>0</v>
      </c>
      <c r="G190" s="20">
        <f t="shared" si="8"/>
        <v>0</v>
      </c>
      <c r="H190" s="9"/>
      <c r="I190" s="9">
        <f>IF(I189-F190&gt;0.001,I189-F190-Table42111417[[#This Row],[Ile nadpłacamy przy tej racie?]],0)</f>
        <v>0</v>
      </c>
      <c r="K190" s="9">
        <f>IF(Table42111417[[#This Row],[Rok]]&lt;9,Table42111417[[#This Row],[Odsetki normalne]]*50%,Table42111417[[#This Row],[Odsetki normalne]])</f>
        <v>0</v>
      </c>
    </row>
    <row r="191" spans="2:11" x14ac:dyDescent="0.25">
      <c r="B191" s="6">
        <f t="shared" si="7"/>
        <v>15</v>
      </c>
      <c r="C191" s="7">
        <f t="shared" si="9"/>
        <v>175</v>
      </c>
      <c r="D191" s="8">
        <v>5.4800000000000001E-2</v>
      </c>
      <c r="E191" s="9">
        <f>I190*Table42111417[[#This Row],[Oprocentowanie]]/12</f>
        <v>0</v>
      </c>
      <c r="F191" s="9">
        <f>Table42111417[[#This Row],[Cała rata]]-Table42111417[[#This Row],[Odsetki normalne]]</f>
        <v>0</v>
      </c>
      <c r="G191" s="20">
        <f t="shared" si="8"/>
        <v>0</v>
      </c>
      <c r="H191" s="9"/>
      <c r="I191" s="9">
        <f>IF(I190-F191&gt;0.001,I190-F191-Table42111417[[#This Row],[Ile nadpłacamy przy tej racie?]],0)</f>
        <v>0</v>
      </c>
      <c r="K191" s="9">
        <f>IF(Table42111417[[#This Row],[Rok]]&lt;9,Table42111417[[#This Row],[Odsetki normalne]]*50%,Table42111417[[#This Row],[Odsetki normalne]])</f>
        <v>0</v>
      </c>
    </row>
    <row r="192" spans="2:11" x14ac:dyDescent="0.25">
      <c r="B192" s="6">
        <f t="shared" si="7"/>
        <v>15</v>
      </c>
      <c r="C192" s="7">
        <f t="shared" si="9"/>
        <v>176</v>
      </c>
      <c r="D192" s="8">
        <v>5.4800000000000001E-2</v>
      </c>
      <c r="E192" s="9">
        <f>I191*Table42111417[[#This Row],[Oprocentowanie]]/12</f>
        <v>0</v>
      </c>
      <c r="F192" s="9">
        <f>Table42111417[[#This Row],[Cała rata]]-Table42111417[[#This Row],[Odsetki normalne]]</f>
        <v>0</v>
      </c>
      <c r="G192" s="20">
        <f t="shared" si="8"/>
        <v>0</v>
      </c>
      <c r="H192" s="9"/>
      <c r="I192" s="9">
        <f>IF(I191-F192&gt;0.001,I191-F192-Table42111417[[#This Row],[Ile nadpłacamy przy tej racie?]],0)</f>
        <v>0</v>
      </c>
      <c r="K192" s="9">
        <f>IF(Table42111417[[#This Row],[Rok]]&lt;9,Table42111417[[#This Row],[Odsetki normalne]]*50%,Table42111417[[#This Row],[Odsetki normalne]])</f>
        <v>0</v>
      </c>
    </row>
    <row r="193" spans="2:11" x14ac:dyDescent="0.25">
      <c r="B193" s="6">
        <f t="shared" si="7"/>
        <v>15</v>
      </c>
      <c r="C193" s="7">
        <f t="shared" si="9"/>
        <v>177</v>
      </c>
      <c r="D193" s="8">
        <v>5.4800000000000001E-2</v>
      </c>
      <c r="E193" s="9">
        <f>I192*Table42111417[[#This Row],[Oprocentowanie]]/12</f>
        <v>0</v>
      </c>
      <c r="F193" s="9">
        <f>Table42111417[[#This Row],[Cała rata]]-Table42111417[[#This Row],[Odsetki normalne]]</f>
        <v>0</v>
      </c>
      <c r="G193" s="20">
        <f t="shared" si="8"/>
        <v>0</v>
      </c>
      <c r="H193" s="9"/>
      <c r="I193" s="9">
        <f>IF(I192-F193&gt;0.001,I192-F193-Table42111417[[#This Row],[Ile nadpłacamy przy tej racie?]],0)</f>
        <v>0</v>
      </c>
      <c r="K193" s="9">
        <f>IF(Table42111417[[#This Row],[Rok]]&lt;9,Table42111417[[#This Row],[Odsetki normalne]]*50%,Table42111417[[#This Row],[Odsetki normalne]])</f>
        <v>0</v>
      </c>
    </row>
    <row r="194" spans="2:11" x14ac:dyDescent="0.25">
      <c r="B194" s="6">
        <f t="shared" si="7"/>
        <v>15</v>
      </c>
      <c r="C194" s="7">
        <f t="shared" si="9"/>
        <v>178</v>
      </c>
      <c r="D194" s="8">
        <v>5.4800000000000001E-2</v>
      </c>
      <c r="E194" s="9">
        <f>I193*Table42111417[[#This Row],[Oprocentowanie]]/12</f>
        <v>0</v>
      </c>
      <c r="F194" s="9">
        <f>Table42111417[[#This Row],[Cała rata]]-Table42111417[[#This Row],[Odsetki normalne]]</f>
        <v>0</v>
      </c>
      <c r="G194" s="20">
        <f t="shared" si="8"/>
        <v>0</v>
      </c>
      <c r="H194" s="9"/>
      <c r="I194" s="9">
        <f>IF(I193-F194&gt;0.001,I193-F194-Table42111417[[#This Row],[Ile nadpłacamy przy tej racie?]],0)</f>
        <v>0</v>
      </c>
      <c r="K194" s="9">
        <f>IF(Table42111417[[#This Row],[Rok]]&lt;9,Table42111417[[#This Row],[Odsetki normalne]]*50%,Table42111417[[#This Row],[Odsetki normalne]])</f>
        <v>0</v>
      </c>
    </row>
    <row r="195" spans="2:11" x14ac:dyDescent="0.25">
      <c r="B195" s="6">
        <f t="shared" si="7"/>
        <v>15</v>
      </c>
      <c r="C195" s="7">
        <f t="shared" si="9"/>
        <v>179</v>
      </c>
      <c r="D195" s="8">
        <v>5.4800000000000001E-2</v>
      </c>
      <c r="E195" s="9">
        <f>I194*Table42111417[[#This Row],[Oprocentowanie]]/12</f>
        <v>0</v>
      </c>
      <c r="F195" s="9">
        <f>Table42111417[[#This Row],[Cała rata]]-Table42111417[[#This Row],[Odsetki normalne]]</f>
        <v>0</v>
      </c>
      <c r="G195" s="20">
        <f t="shared" si="8"/>
        <v>0</v>
      </c>
      <c r="H195" s="9"/>
      <c r="I195" s="9">
        <f>IF(I194-F195&gt;0.001,I194-F195-Table42111417[[#This Row],[Ile nadpłacamy przy tej racie?]],0)</f>
        <v>0</v>
      </c>
      <c r="K195" s="9">
        <f>IF(Table42111417[[#This Row],[Rok]]&lt;9,Table42111417[[#This Row],[Odsetki normalne]]*50%,Table42111417[[#This Row],[Odsetki normalne]])</f>
        <v>0</v>
      </c>
    </row>
    <row r="196" spans="2:11" x14ac:dyDescent="0.25">
      <c r="B196" s="6">
        <f t="shared" si="7"/>
        <v>15</v>
      </c>
      <c r="C196" s="7">
        <f t="shared" si="9"/>
        <v>180</v>
      </c>
      <c r="D196" s="8">
        <v>5.4800000000000001E-2</v>
      </c>
      <c r="E196" s="9">
        <f>I195*Table42111417[[#This Row],[Oprocentowanie]]/12</f>
        <v>0</v>
      </c>
      <c r="F196" s="9">
        <f>Table42111417[[#This Row],[Cała rata]]-Table42111417[[#This Row],[Odsetki normalne]]</f>
        <v>0</v>
      </c>
      <c r="G196" s="20">
        <f t="shared" si="8"/>
        <v>0</v>
      </c>
      <c r="H196" s="9"/>
      <c r="I196" s="9">
        <f>IF(I195-F196&gt;0.001,I195-F196-Table42111417[[#This Row],[Ile nadpłacamy przy tej racie?]],0)</f>
        <v>0</v>
      </c>
      <c r="K196" s="9">
        <f>IF(Table42111417[[#This Row],[Rok]]&lt;9,Table42111417[[#This Row],[Odsetki normalne]]*50%,Table42111417[[#This Row],[Odsetki normalne]])</f>
        <v>0</v>
      </c>
    </row>
    <row r="197" spans="2:11" x14ac:dyDescent="0.25">
      <c r="B197" s="1">
        <f t="shared" si="7"/>
        <v>16</v>
      </c>
      <c r="C197" s="4">
        <f t="shared" si="9"/>
        <v>181</v>
      </c>
      <c r="D197" s="5">
        <v>5.4800000000000001E-2</v>
      </c>
      <c r="E197" s="2">
        <f>I196*Table42111417[[#This Row],[Oprocentowanie]]/12</f>
        <v>0</v>
      </c>
      <c r="F197" s="2">
        <f>Table42111417[[#This Row],[Cała rata]]-Table42111417[[#This Row],[Odsetki normalne]]</f>
        <v>0</v>
      </c>
      <c r="G197" s="20">
        <f t="shared" si="8"/>
        <v>0</v>
      </c>
      <c r="H197" s="2"/>
      <c r="I197" s="11">
        <f>IF(I196-F197&gt;0.001,I196-F197-Table42111417[[#This Row],[Ile nadpłacamy przy tej racie?]],0)</f>
        <v>0</v>
      </c>
      <c r="K197" s="2">
        <f>IF(Table42111417[[#This Row],[Rok]]&lt;9,Table42111417[[#This Row],[Odsetki normalne]]*50%,Table42111417[[#This Row],[Odsetki normalne]])</f>
        <v>0</v>
      </c>
    </row>
    <row r="198" spans="2:11" x14ac:dyDescent="0.25">
      <c r="B198" s="1">
        <f t="shared" si="7"/>
        <v>16</v>
      </c>
      <c r="C198" s="4">
        <f t="shared" si="9"/>
        <v>182</v>
      </c>
      <c r="D198" s="5">
        <v>5.4800000000000001E-2</v>
      </c>
      <c r="E198" s="2">
        <f>I197*Table42111417[[#This Row],[Oprocentowanie]]/12</f>
        <v>0</v>
      </c>
      <c r="F198" s="2">
        <f>Table42111417[[#This Row],[Cała rata]]-Table42111417[[#This Row],[Odsetki normalne]]</f>
        <v>0</v>
      </c>
      <c r="G198" s="20">
        <f t="shared" si="8"/>
        <v>0</v>
      </c>
      <c r="H198" s="2"/>
      <c r="I198" s="11">
        <f>IF(I197-F198&gt;0.001,I197-F198-Table42111417[[#This Row],[Ile nadpłacamy przy tej racie?]],0)</f>
        <v>0</v>
      </c>
      <c r="K198" s="2">
        <f>IF(Table42111417[[#This Row],[Rok]]&lt;9,Table42111417[[#This Row],[Odsetki normalne]]*50%,Table42111417[[#This Row],[Odsetki normalne]])</f>
        <v>0</v>
      </c>
    </row>
    <row r="199" spans="2:11" x14ac:dyDescent="0.25">
      <c r="B199" s="1">
        <f t="shared" si="7"/>
        <v>16</v>
      </c>
      <c r="C199" s="4">
        <f t="shared" si="9"/>
        <v>183</v>
      </c>
      <c r="D199" s="5">
        <v>5.4800000000000001E-2</v>
      </c>
      <c r="E199" s="2">
        <f>I198*Table42111417[[#This Row],[Oprocentowanie]]/12</f>
        <v>0</v>
      </c>
      <c r="F199" s="2">
        <f>Table42111417[[#This Row],[Cała rata]]-Table42111417[[#This Row],[Odsetki normalne]]</f>
        <v>0</v>
      </c>
      <c r="G199" s="20">
        <f t="shared" si="8"/>
        <v>0</v>
      </c>
      <c r="H199" s="2"/>
      <c r="I199" s="11">
        <f>IF(I198-F199&gt;0.001,I198-F199-Table42111417[[#This Row],[Ile nadpłacamy przy tej racie?]],0)</f>
        <v>0</v>
      </c>
      <c r="K199" s="2">
        <f>IF(Table42111417[[#This Row],[Rok]]&lt;9,Table42111417[[#This Row],[Odsetki normalne]]*50%,Table42111417[[#This Row],[Odsetki normalne]])</f>
        <v>0</v>
      </c>
    </row>
    <row r="200" spans="2:11" x14ac:dyDescent="0.25">
      <c r="B200" s="1">
        <f t="shared" si="7"/>
        <v>16</v>
      </c>
      <c r="C200" s="4">
        <f t="shared" si="9"/>
        <v>184</v>
      </c>
      <c r="D200" s="5">
        <v>5.4800000000000001E-2</v>
      </c>
      <c r="E200" s="2">
        <f>I199*Table42111417[[#This Row],[Oprocentowanie]]/12</f>
        <v>0</v>
      </c>
      <c r="F200" s="2">
        <f>Table42111417[[#This Row],[Cała rata]]-Table42111417[[#This Row],[Odsetki normalne]]</f>
        <v>0</v>
      </c>
      <c r="G200" s="20">
        <f t="shared" si="8"/>
        <v>0</v>
      </c>
      <c r="H200" s="2"/>
      <c r="I200" s="11">
        <f>IF(I199-F200&gt;0.001,I199-F200-Table42111417[[#This Row],[Ile nadpłacamy przy tej racie?]],0)</f>
        <v>0</v>
      </c>
      <c r="K200" s="2">
        <f>IF(Table42111417[[#This Row],[Rok]]&lt;9,Table42111417[[#This Row],[Odsetki normalne]]*50%,Table42111417[[#This Row],[Odsetki normalne]])</f>
        <v>0</v>
      </c>
    </row>
    <row r="201" spans="2:11" x14ac:dyDescent="0.25">
      <c r="B201" s="1">
        <f t="shared" si="7"/>
        <v>16</v>
      </c>
      <c r="C201" s="4">
        <f t="shared" si="9"/>
        <v>185</v>
      </c>
      <c r="D201" s="5">
        <v>5.4800000000000001E-2</v>
      </c>
      <c r="E201" s="2">
        <f>I200*Table42111417[[#This Row],[Oprocentowanie]]/12</f>
        <v>0</v>
      </c>
      <c r="F201" s="2">
        <f>Table42111417[[#This Row],[Cała rata]]-Table42111417[[#This Row],[Odsetki normalne]]</f>
        <v>0</v>
      </c>
      <c r="G201" s="20">
        <f t="shared" si="8"/>
        <v>0</v>
      </c>
      <c r="H201" s="2"/>
      <c r="I201" s="11">
        <f>IF(I200-F201&gt;0.001,I200-F201-Table42111417[[#This Row],[Ile nadpłacamy przy tej racie?]],0)</f>
        <v>0</v>
      </c>
      <c r="K201" s="2">
        <f>IF(Table42111417[[#This Row],[Rok]]&lt;9,Table42111417[[#This Row],[Odsetki normalne]]*50%,Table42111417[[#This Row],[Odsetki normalne]])</f>
        <v>0</v>
      </c>
    </row>
    <row r="202" spans="2:11" x14ac:dyDescent="0.25">
      <c r="B202" s="1">
        <f t="shared" si="7"/>
        <v>16</v>
      </c>
      <c r="C202" s="4">
        <f t="shared" si="9"/>
        <v>186</v>
      </c>
      <c r="D202" s="5">
        <v>5.4800000000000001E-2</v>
      </c>
      <c r="E202" s="2">
        <f>I201*Table42111417[[#This Row],[Oprocentowanie]]/12</f>
        <v>0</v>
      </c>
      <c r="F202" s="2">
        <f>Table42111417[[#This Row],[Cała rata]]-Table42111417[[#This Row],[Odsetki normalne]]</f>
        <v>0</v>
      </c>
      <c r="G202" s="20">
        <f t="shared" si="8"/>
        <v>0</v>
      </c>
      <c r="H202" s="2"/>
      <c r="I202" s="11">
        <f>IF(I201-F202&gt;0.001,I201-F202-Table42111417[[#This Row],[Ile nadpłacamy przy tej racie?]],0)</f>
        <v>0</v>
      </c>
      <c r="K202" s="2">
        <f>IF(Table42111417[[#This Row],[Rok]]&lt;9,Table42111417[[#This Row],[Odsetki normalne]]*50%,Table42111417[[#This Row],[Odsetki normalne]])</f>
        <v>0</v>
      </c>
    </row>
    <row r="203" spans="2:11" x14ac:dyDescent="0.25">
      <c r="B203" s="1">
        <f t="shared" si="7"/>
        <v>16</v>
      </c>
      <c r="C203" s="4">
        <f t="shared" si="9"/>
        <v>187</v>
      </c>
      <c r="D203" s="5">
        <v>5.4800000000000001E-2</v>
      </c>
      <c r="E203" s="2">
        <f>I202*Table42111417[[#This Row],[Oprocentowanie]]/12</f>
        <v>0</v>
      </c>
      <c r="F203" s="2">
        <f>Table42111417[[#This Row],[Cała rata]]-Table42111417[[#This Row],[Odsetki normalne]]</f>
        <v>0</v>
      </c>
      <c r="G203" s="20">
        <f t="shared" si="8"/>
        <v>0</v>
      </c>
      <c r="H203" s="2"/>
      <c r="I203" s="11">
        <f>IF(I202-F203&gt;0.001,I202-F203-Table42111417[[#This Row],[Ile nadpłacamy przy tej racie?]],0)</f>
        <v>0</v>
      </c>
      <c r="K203" s="2">
        <f>IF(Table42111417[[#This Row],[Rok]]&lt;9,Table42111417[[#This Row],[Odsetki normalne]]*50%,Table42111417[[#This Row],[Odsetki normalne]])</f>
        <v>0</v>
      </c>
    </row>
    <row r="204" spans="2:11" x14ac:dyDescent="0.25">
      <c r="B204" s="1">
        <f t="shared" si="7"/>
        <v>16</v>
      </c>
      <c r="C204" s="4">
        <f t="shared" si="9"/>
        <v>188</v>
      </c>
      <c r="D204" s="5">
        <v>5.4800000000000001E-2</v>
      </c>
      <c r="E204" s="2">
        <f>I203*Table42111417[[#This Row],[Oprocentowanie]]/12</f>
        <v>0</v>
      </c>
      <c r="F204" s="2">
        <f>Table42111417[[#This Row],[Cała rata]]-Table42111417[[#This Row],[Odsetki normalne]]</f>
        <v>0</v>
      </c>
      <c r="G204" s="20">
        <f t="shared" si="8"/>
        <v>0</v>
      </c>
      <c r="H204" s="2"/>
      <c r="I204" s="11">
        <f>IF(I203-F204&gt;0.001,I203-F204-Table42111417[[#This Row],[Ile nadpłacamy przy tej racie?]],0)</f>
        <v>0</v>
      </c>
      <c r="K204" s="2">
        <f>IF(Table42111417[[#This Row],[Rok]]&lt;9,Table42111417[[#This Row],[Odsetki normalne]]*50%,Table42111417[[#This Row],[Odsetki normalne]])</f>
        <v>0</v>
      </c>
    </row>
    <row r="205" spans="2:11" x14ac:dyDescent="0.25">
      <c r="B205" s="1">
        <f t="shared" si="7"/>
        <v>16</v>
      </c>
      <c r="C205" s="4">
        <f t="shared" si="9"/>
        <v>189</v>
      </c>
      <c r="D205" s="5">
        <v>5.4800000000000001E-2</v>
      </c>
      <c r="E205" s="2">
        <f>I204*Table42111417[[#This Row],[Oprocentowanie]]/12</f>
        <v>0</v>
      </c>
      <c r="F205" s="2">
        <f>Table42111417[[#This Row],[Cała rata]]-Table42111417[[#This Row],[Odsetki normalne]]</f>
        <v>0</v>
      </c>
      <c r="G205" s="20">
        <f t="shared" si="8"/>
        <v>0</v>
      </c>
      <c r="H205" s="2"/>
      <c r="I205" s="11">
        <f>IF(I204-F205&gt;0.001,I204-F205-Table42111417[[#This Row],[Ile nadpłacamy przy tej racie?]],0)</f>
        <v>0</v>
      </c>
      <c r="K205" s="2">
        <f>IF(Table42111417[[#This Row],[Rok]]&lt;9,Table42111417[[#This Row],[Odsetki normalne]]*50%,Table42111417[[#This Row],[Odsetki normalne]])</f>
        <v>0</v>
      </c>
    </row>
    <row r="206" spans="2:11" x14ac:dyDescent="0.25">
      <c r="B206" s="1">
        <f t="shared" si="7"/>
        <v>16</v>
      </c>
      <c r="C206" s="4">
        <f t="shared" si="9"/>
        <v>190</v>
      </c>
      <c r="D206" s="5">
        <v>5.4800000000000001E-2</v>
      </c>
      <c r="E206" s="2">
        <f>I205*Table42111417[[#This Row],[Oprocentowanie]]/12</f>
        <v>0</v>
      </c>
      <c r="F206" s="2">
        <f>Table42111417[[#This Row],[Cała rata]]-Table42111417[[#This Row],[Odsetki normalne]]</f>
        <v>0</v>
      </c>
      <c r="G206" s="20">
        <f t="shared" si="8"/>
        <v>0</v>
      </c>
      <c r="H206" s="2"/>
      <c r="I206" s="11">
        <f>IF(I205-F206&gt;0.001,I205-F206-Table42111417[[#This Row],[Ile nadpłacamy przy tej racie?]],0)</f>
        <v>0</v>
      </c>
      <c r="K206" s="2">
        <f>IF(Table42111417[[#This Row],[Rok]]&lt;9,Table42111417[[#This Row],[Odsetki normalne]]*50%,Table42111417[[#This Row],[Odsetki normalne]])</f>
        <v>0</v>
      </c>
    </row>
    <row r="207" spans="2:11" x14ac:dyDescent="0.25">
      <c r="B207" s="1">
        <f t="shared" si="7"/>
        <v>16</v>
      </c>
      <c r="C207" s="4">
        <f t="shared" si="9"/>
        <v>191</v>
      </c>
      <c r="D207" s="5">
        <v>5.4800000000000001E-2</v>
      </c>
      <c r="E207" s="2">
        <f>I206*Table42111417[[#This Row],[Oprocentowanie]]/12</f>
        <v>0</v>
      </c>
      <c r="F207" s="2">
        <f>Table42111417[[#This Row],[Cała rata]]-Table42111417[[#This Row],[Odsetki normalne]]</f>
        <v>0</v>
      </c>
      <c r="G207" s="20">
        <f t="shared" si="8"/>
        <v>0</v>
      </c>
      <c r="H207" s="2"/>
      <c r="I207" s="11">
        <f>IF(I206-F207&gt;0.001,I206-F207-Table42111417[[#This Row],[Ile nadpłacamy przy tej racie?]],0)</f>
        <v>0</v>
      </c>
      <c r="K207" s="2">
        <f>IF(Table42111417[[#This Row],[Rok]]&lt;9,Table42111417[[#This Row],[Odsetki normalne]]*50%,Table42111417[[#This Row],[Odsetki normalne]])</f>
        <v>0</v>
      </c>
    </row>
    <row r="208" spans="2:11" x14ac:dyDescent="0.25">
      <c r="B208" s="1">
        <f t="shared" si="7"/>
        <v>16</v>
      </c>
      <c r="C208" s="4">
        <f t="shared" si="9"/>
        <v>192</v>
      </c>
      <c r="D208" s="5">
        <v>5.4800000000000001E-2</v>
      </c>
      <c r="E208" s="2">
        <f>I207*Table42111417[[#This Row],[Oprocentowanie]]/12</f>
        <v>0</v>
      </c>
      <c r="F208" s="2">
        <f>Table42111417[[#This Row],[Cała rata]]-Table42111417[[#This Row],[Odsetki normalne]]</f>
        <v>0</v>
      </c>
      <c r="G208" s="20">
        <f t="shared" si="8"/>
        <v>0</v>
      </c>
      <c r="H208" s="2"/>
      <c r="I208" s="11">
        <f>IF(I207-F208&gt;0.001,I207-F208-Table42111417[[#This Row],[Ile nadpłacamy przy tej racie?]],0)</f>
        <v>0</v>
      </c>
      <c r="K208" s="2">
        <f>IF(Table42111417[[#This Row],[Rok]]&lt;9,Table42111417[[#This Row],[Odsetki normalne]]*50%,Table42111417[[#This Row],[Odsetki normalne]])</f>
        <v>0</v>
      </c>
    </row>
    <row r="209" spans="2:11" x14ac:dyDescent="0.25">
      <c r="B209" s="6">
        <f t="shared" si="7"/>
        <v>17</v>
      </c>
      <c r="C209" s="7">
        <f t="shared" si="9"/>
        <v>193</v>
      </c>
      <c r="D209" s="8">
        <v>5.4800000000000001E-2</v>
      </c>
      <c r="E209" s="9">
        <f>I208*Table42111417[[#This Row],[Oprocentowanie]]/12</f>
        <v>0</v>
      </c>
      <c r="F209" s="9">
        <f>Table42111417[[#This Row],[Cała rata]]-Table42111417[[#This Row],[Odsetki normalne]]</f>
        <v>0</v>
      </c>
      <c r="G209" s="20">
        <f t="shared" si="8"/>
        <v>0</v>
      </c>
      <c r="H209" s="9"/>
      <c r="I209" s="9">
        <f>IF(I208-F209&gt;0.001,I208-F209-Table42111417[[#This Row],[Ile nadpłacamy przy tej racie?]],0)</f>
        <v>0</v>
      </c>
      <c r="K209" s="9">
        <f>IF(Table42111417[[#This Row],[Rok]]&lt;9,Table42111417[[#This Row],[Odsetki normalne]]*50%,Table42111417[[#This Row],[Odsetki normalne]])</f>
        <v>0</v>
      </c>
    </row>
    <row r="210" spans="2:11" x14ac:dyDescent="0.25">
      <c r="B210" s="6">
        <f t="shared" ref="B210:B273" si="10">ROUNDUP(C210/12,0)</f>
        <v>17</v>
      </c>
      <c r="C210" s="7">
        <f t="shared" si="9"/>
        <v>194</v>
      </c>
      <c r="D210" s="8">
        <v>5.4800000000000001E-2</v>
      </c>
      <c r="E210" s="9">
        <f>I209*Table42111417[[#This Row],[Oprocentowanie]]/12</f>
        <v>0</v>
      </c>
      <c r="F210" s="9">
        <f>Table42111417[[#This Row],[Cała rata]]-Table42111417[[#This Row],[Odsetki normalne]]</f>
        <v>0</v>
      </c>
      <c r="G210" s="20">
        <f t="shared" ref="G210:G273" si="11">IF(I209&gt;0.001,-$C$8,0)</f>
        <v>0</v>
      </c>
      <c r="H210" s="9"/>
      <c r="I210" s="9">
        <f>IF(I209-F210&gt;0.001,I209-F210-Table42111417[[#This Row],[Ile nadpłacamy przy tej racie?]],0)</f>
        <v>0</v>
      </c>
      <c r="K210" s="9">
        <f>IF(Table42111417[[#This Row],[Rok]]&lt;9,Table42111417[[#This Row],[Odsetki normalne]]*50%,Table42111417[[#This Row],[Odsetki normalne]])</f>
        <v>0</v>
      </c>
    </row>
    <row r="211" spans="2:11" x14ac:dyDescent="0.25">
      <c r="B211" s="6">
        <f t="shared" si="10"/>
        <v>17</v>
      </c>
      <c r="C211" s="7">
        <f t="shared" ref="C211:C274" si="12">C210+1</f>
        <v>195</v>
      </c>
      <c r="D211" s="8">
        <v>5.4800000000000001E-2</v>
      </c>
      <c r="E211" s="9">
        <f>I210*Table42111417[[#This Row],[Oprocentowanie]]/12</f>
        <v>0</v>
      </c>
      <c r="F211" s="9">
        <f>Table42111417[[#This Row],[Cała rata]]-Table42111417[[#This Row],[Odsetki normalne]]</f>
        <v>0</v>
      </c>
      <c r="G211" s="20">
        <f t="shared" si="11"/>
        <v>0</v>
      </c>
      <c r="H211" s="9"/>
      <c r="I211" s="9">
        <f>IF(I210-F211&gt;0.001,I210-F211-Table42111417[[#This Row],[Ile nadpłacamy przy tej racie?]],0)</f>
        <v>0</v>
      </c>
      <c r="K211" s="9">
        <f>IF(Table42111417[[#This Row],[Rok]]&lt;9,Table42111417[[#This Row],[Odsetki normalne]]*50%,Table42111417[[#This Row],[Odsetki normalne]])</f>
        <v>0</v>
      </c>
    </row>
    <row r="212" spans="2:11" x14ac:dyDescent="0.25">
      <c r="B212" s="6">
        <f t="shared" si="10"/>
        <v>17</v>
      </c>
      <c r="C212" s="7">
        <f t="shared" si="12"/>
        <v>196</v>
      </c>
      <c r="D212" s="8">
        <v>5.4800000000000001E-2</v>
      </c>
      <c r="E212" s="9">
        <f>I211*Table42111417[[#This Row],[Oprocentowanie]]/12</f>
        <v>0</v>
      </c>
      <c r="F212" s="9">
        <f>Table42111417[[#This Row],[Cała rata]]-Table42111417[[#This Row],[Odsetki normalne]]</f>
        <v>0</v>
      </c>
      <c r="G212" s="20">
        <f t="shared" si="11"/>
        <v>0</v>
      </c>
      <c r="H212" s="9"/>
      <c r="I212" s="9">
        <f>IF(I211-F212&gt;0.001,I211-F212-Table42111417[[#This Row],[Ile nadpłacamy przy tej racie?]],0)</f>
        <v>0</v>
      </c>
      <c r="K212" s="9">
        <f>IF(Table42111417[[#This Row],[Rok]]&lt;9,Table42111417[[#This Row],[Odsetki normalne]]*50%,Table42111417[[#This Row],[Odsetki normalne]])</f>
        <v>0</v>
      </c>
    </row>
    <row r="213" spans="2:11" x14ac:dyDescent="0.25">
      <c r="B213" s="6">
        <f t="shared" si="10"/>
        <v>17</v>
      </c>
      <c r="C213" s="7">
        <f t="shared" si="12"/>
        <v>197</v>
      </c>
      <c r="D213" s="8">
        <v>5.4800000000000001E-2</v>
      </c>
      <c r="E213" s="9">
        <f>I212*Table42111417[[#This Row],[Oprocentowanie]]/12</f>
        <v>0</v>
      </c>
      <c r="F213" s="9">
        <f>Table42111417[[#This Row],[Cała rata]]-Table42111417[[#This Row],[Odsetki normalne]]</f>
        <v>0</v>
      </c>
      <c r="G213" s="20">
        <f t="shared" si="11"/>
        <v>0</v>
      </c>
      <c r="H213" s="9"/>
      <c r="I213" s="9">
        <f>IF(I212-F213&gt;0.001,I212-F213-Table42111417[[#This Row],[Ile nadpłacamy przy tej racie?]],0)</f>
        <v>0</v>
      </c>
      <c r="K213" s="9">
        <f>IF(Table42111417[[#This Row],[Rok]]&lt;9,Table42111417[[#This Row],[Odsetki normalne]]*50%,Table42111417[[#This Row],[Odsetki normalne]])</f>
        <v>0</v>
      </c>
    </row>
    <row r="214" spans="2:11" x14ac:dyDescent="0.25">
      <c r="B214" s="6">
        <f t="shared" si="10"/>
        <v>17</v>
      </c>
      <c r="C214" s="7">
        <f t="shared" si="12"/>
        <v>198</v>
      </c>
      <c r="D214" s="8">
        <v>5.4800000000000001E-2</v>
      </c>
      <c r="E214" s="9">
        <f>I213*Table42111417[[#This Row],[Oprocentowanie]]/12</f>
        <v>0</v>
      </c>
      <c r="F214" s="9">
        <f>Table42111417[[#This Row],[Cała rata]]-Table42111417[[#This Row],[Odsetki normalne]]</f>
        <v>0</v>
      </c>
      <c r="G214" s="20">
        <f t="shared" si="11"/>
        <v>0</v>
      </c>
      <c r="H214" s="9"/>
      <c r="I214" s="9">
        <f>IF(I213-F214&gt;0.001,I213-F214-Table42111417[[#This Row],[Ile nadpłacamy przy tej racie?]],0)</f>
        <v>0</v>
      </c>
      <c r="K214" s="9">
        <f>IF(Table42111417[[#This Row],[Rok]]&lt;9,Table42111417[[#This Row],[Odsetki normalne]]*50%,Table42111417[[#This Row],[Odsetki normalne]])</f>
        <v>0</v>
      </c>
    </row>
    <row r="215" spans="2:11" x14ac:dyDescent="0.25">
      <c r="B215" s="6">
        <f t="shared" si="10"/>
        <v>17</v>
      </c>
      <c r="C215" s="7">
        <f t="shared" si="12"/>
        <v>199</v>
      </c>
      <c r="D215" s="8">
        <v>5.4800000000000001E-2</v>
      </c>
      <c r="E215" s="9">
        <f>I214*Table42111417[[#This Row],[Oprocentowanie]]/12</f>
        <v>0</v>
      </c>
      <c r="F215" s="9">
        <f>Table42111417[[#This Row],[Cała rata]]-Table42111417[[#This Row],[Odsetki normalne]]</f>
        <v>0</v>
      </c>
      <c r="G215" s="20">
        <f t="shared" si="11"/>
        <v>0</v>
      </c>
      <c r="H215" s="9"/>
      <c r="I215" s="9">
        <f>IF(I214-F215&gt;0.001,I214-F215-Table42111417[[#This Row],[Ile nadpłacamy przy tej racie?]],0)</f>
        <v>0</v>
      </c>
      <c r="K215" s="9">
        <f>IF(Table42111417[[#This Row],[Rok]]&lt;9,Table42111417[[#This Row],[Odsetki normalne]]*50%,Table42111417[[#This Row],[Odsetki normalne]])</f>
        <v>0</v>
      </c>
    </row>
    <row r="216" spans="2:11" x14ac:dyDescent="0.25">
      <c r="B216" s="6">
        <f t="shared" si="10"/>
        <v>17</v>
      </c>
      <c r="C216" s="7">
        <f t="shared" si="12"/>
        <v>200</v>
      </c>
      <c r="D216" s="8">
        <v>5.4800000000000001E-2</v>
      </c>
      <c r="E216" s="9">
        <f>I215*Table42111417[[#This Row],[Oprocentowanie]]/12</f>
        <v>0</v>
      </c>
      <c r="F216" s="9">
        <f>Table42111417[[#This Row],[Cała rata]]-Table42111417[[#This Row],[Odsetki normalne]]</f>
        <v>0</v>
      </c>
      <c r="G216" s="20">
        <f t="shared" si="11"/>
        <v>0</v>
      </c>
      <c r="H216" s="9"/>
      <c r="I216" s="9">
        <f>IF(I215-F216&gt;0.001,I215-F216-Table42111417[[#This Row],[Ile nadpłacamy przy tej racie?]],0)</f>
        <v>0</v>
      </c>
      <c r="K216" s="9">
        <f>IF(Table42111417[[#This Row],[Rok]]&lt;9,Table42111417[[#This Row],[Odsetki normalne]]*50%,Table42111417[[#This Row],[Odsetki normalne]])</f>
        <v>0</v>
      </c>
    </row>
    <row r="217" spans="2:11" x14ac:dyDescent="0.25">
      <c r="B217" s="6">
        <f t="shared" si="10"/>
        <v>17</v>
      </c>
      <c r="C217" s="7">
        <f t="shared" si="12"/>
        <v>201</v>
      </c>
      <c r="D217" s="8">
        <v>5.4800000000000001E-2</v>
      </c>
      <c r="E217" s="9">
        <f>I216*Table42111417[[#This Row],[Oprocentowanie]]/12</f>
        <v>0</v>
      </c>
      <c r="F217" s="9">
        <f>Table42111417[[#This Row],[Cała rata]]-Table42111417[[#This Row],[Odsetki normalne]]</f>
        <v>0</v>
      </c>
      <c r="G217" s="20">
        <f t="shared" si="11"/>
        <v>0</v>
      </c>
      <c r="H217" s="9"/>
      <c r="I217" s="9">
        <f>IF(I216-F217&gt;0.001,I216-F217-Table42111417[[#This Row],[Ile nadpłacamy przy tej racie?]],0)</f>
        <v>0</v>
      </c>
      <c r="K217" s="9">
        <f>IF(Table42111417[[#This Row],[Rok]]&lt;9,Table42111417[[#This Row],[Odsetki normalne]]*50%,Table42111417[[#This Row],[Odsetki normalne]])</f>
        <v>0</v>
      </c>
    </row>
    <row r="218" spans="2:11" x14ac:dyDescent="0.25">
      <c r="B218" s="6">
        <f t="shared" si="10"/>
        <v>17</v>
      </c>
      <c r="C218" s="7">
        <f t="shared" si="12"/>
        <v>202</v>
      </c>
      <c r="D218" s="8">
        <v>5.4800000000000001E-2</v>
      </c>
      <c r="E218" s="9">
        <f>I217*Table42111417[[#This Row],[Oprocentowanie]]/12</f>
        <v>0</v>
      </c>
      <c r="F218" s="9">
        <f>Table42111417[[#This Row],[Cała rata]]-Table42111417[[#This Row],[Odsetki normalne]]</f>
        <v>0</v>
      </c>
      <c r="G218" s="20">
        <f t="shared" si="11"/>
        <v>0</v>
      </c>
      <c r="H218" s="9"/>
      <c r="I218" s="9">
        <f>IF(I217-F218&gt;0.001,I217-F218-Table42111417[[#This Row],[Ile nadpłacamy przy tej racie?]],0)</f>
        <v>0</v>
      </c>
      <c r="K218" s="9">
        <f>IF(Table42111417[[#This Row],[Rok]]&lt;9,Table42111417[[#This Row],[Odsetki normalne]]*50%,Table42111417[[#This Row],[Odsetki normalne]])</f>
        <v>0</v>
      </c>
    </row>
    <row r="219" spans="2:11" x14ac:dyDescent="0.25">
      <c r="B219" s="6">
        <f t="shared" si="10"/>
        <v>17</v>
      </c>
      <c r="C219" s="7">
        <f t="shared" si="12"/>
        <v>203</v>
      </c>
      <c r="D219" s="8">
        <v>5.4800000000000001E-2</v>
      </c>
      <c r="E219" s="9">
        <f>I218*Table42111417[[#This Row],[Oprocentowanie]]/12</f>
        <v>0</v>
      </c>
      <c r="F219" s="9">
        <f>Table42111417[[#This Row],[Cała rata]]-Table42111417[[#This Row],[Odsetki normalne]]</f>
        <v>0</v>
      </c>
      <c r="G219" s="20">
        <f t="shared" si="11"/>
        <v>0</v>
      </c>
      <c r="H219" s="9"/>
      <c r="I219" s="9">
        <f>IF(I218-F219&gt;0.001,I218-F219-Table42111417[[#This Row],[Ile nadpłacamy przy tej racie?]],0)</f>
        <v>0</v>
      </c>
      <c r="K219" s="9">
        <f>IF(Table42111417[[#This Row],[Rok]]&lt;9,Table42111417[[#This Row],[Odsetki normalne]]*50%,Table42111417[[#This Row],[Odsetki normalne]])</f>
        <v>0</v>
      </c>
    </row>
    <row r="220" spans="2:11" x14ac:dyDescent="0.25">
      <c r="B220" s="6">
        <f t="shared" si="10"/>
        <v>17</v>
      </c>
      <c r="C220" s="7">
        <f t="shared" si="12"/>
        <v>204</v>
      </c>
      <c r="D220" s="8">
        <v>5.4800000000000001E-2</v>
      </c>
      <c r="E220" s="9">
        <f>I219*Table42111417[[#This Row],[Oprocentowanie]]/12</f>
        <v>0</v>
      </c>
      <c r="F220" s="9">
        <f>Table42111417[[#This Row],[Cała rata]]-Table42111417[[#This Row],[Odsetki normalne]]</f>
        <v>0</v>
      </c>
      <c r="G220" s="20">
        <f t="shared" si="11"/>
        <v>0</v>
      </c>
      <c r="H220" s="9"/>
      <c r="I220" s="9">
        <f>IF(I219-F220&gt;0.001,I219-F220-Table42111417[[#This Row],[Ile nadpłacamy przy tej racie?]],0)</f>
        <v>0</v>
      </c>
      <c r="K220" s="9">
        <f>IF(Table42111417[[#This Row],[Rok]]&lt;9,Table42111417[[#This Row],[Odsetki normalne]]*50%,Table42111417[[#This Row],[Odsetki normalne]])</f>
        <v>0</v>
      </c>
    </row>
    <row r="221" spans="2:11" x14ac:dyDescent="0.25">
      <c r="B221" s="1">
        <f t="shared" si="10"/>
        <v>18</v>
      </c>
      <c r="C221" s="4">
        <f t="shared" si="12"/>
        <v>205</v>
      </c>
      <c r="D221" s="5">
        <v>5.4800000000000001E-2</v>
      </c>
      <c r="E221" s="2">
        <f>I220*Table42111417[[#This Row],[Oprocentowanie]]/12</f>
        <v>0</v>
      </c>
      <c r="F221" s="2">
        <f>Table42111417[[#This Row],[Cała rata]]-Table42111417[[#This Row],[Odsetki normalne]]</f>
        <v>0</v>
      </c>
      <c r="G221" s="20">
        <f t="shared" si="11"/>
        <v>0</v>
      </c>
      <c r="H221" s="2"/>
      <c r="I221" s="11">
        <f>IF(I220-F221&gt;0.001,I220-F221-Table42111417[[#This Row],[Ile nadpłacamy przy tej racie?]],0)</f>
        <v>0</v>
      </c>
      <c r="K221" s="2">
        <f>IF(Table42111417[[#This Row],[Rok]]&lt;9,Table42111417[[#This Row],[Odsetki normalne]]*50%,Table42111417[[#This Row],[Odsetki normalne]])</f>
        <v>0</v>
      </c>
    </row>
    <row r="222" spans="2:11" x14ac:dyDescent="0.25">
      <c r="B222" s="1">
        <f t="shared" si="10"/>
        <v>18</v>
      </c>
      <c r="C222" s="4">
        <f t="shared" si="12"/>
        <v>206</v>
      </c>
      <c r="D222" s="5">
        <v>5.4800000000000001E-2</v>
      </c>
      <c r="E222" s="2">
        <f>I221*Table42111417[[#This Row],[Oprocentowanie]]/12</f>
        <v>0</v>
      </c>
      <c r="F222" s="2">
        <f>Table42111417[[#This Row],[Cała rata]]-Table42111417[[#This Row],[Odsetki normalne]]</f>
        <v>0</v>
      </c>
      <c r="G222" s="20">
        <f t="shared" si="11"/>
        <v>0</v>
      </c>
      <c r="H222" s="2"/>
      <c r="I222" s="11">
        <f>IF(I221-F222&gt;0.001,I221-F222-Table42111417[[#This Row],[Ile nadpłacamy przy tej racie?]],0)</f>
        <v>0</v>
      </c>
      <c r="K222" s="2">
        <f>IF(Table42111417[[#This Row],[Rok]]&lt;9,Table42111417[[#This Row],[Odsetki normalne]]*50%,Table42111417[[#This Row],[Odsetki normalne]])</f>
        <v>0</v>
      </c>
    </row>
    <row r="223" spans="2:11" x14ac:dyDescent="0.25">
      <c r="B223" s="1">
        <f t="shared" si="10"/>
        <v>18</v>
      </c>
      <c r="C223" s="4">
        <f t="shared" si="12"/>
        <v>207</v>
      </c>
      <c r="D223" s="5">
        <v>5.4800000000000001E-2</v>
      </c>
      <c r="E223" s="2">
        <f>I222*Table42111417[[#This Row],[Oprocentowanie]]/12</f>
        <v>0</v>
      </c>
      <c r="F223" s="2">
        <f>Table42111417[[#This Row],[Cała rata]]-Table42111417[[#This Row],[Odsetki normalne]]</f>
        <v>0</v>
      </c>
      <c r="G223" s="20">
        <f t="shared" si="11"/>
        <v>0</v>
      </c>
      <c r="H223" s="2"/>
      <c r="I223" s="11">
        <f>IF(I222-F223&gt;0.001,I222-F223-Table42111417[[#This Row],[Ile nadpłacamy przy tej racie?]],0)</f>
        <v>0</v>
      </c>
      <c r="K223" s="2">
        <f>IF(Table42111417[[#This Row],[Rok]]&lt;9,Table42111417[[#This Row],[Odsetki normalne]]*50%,Table42111417[[#This Row],[Odsetki normalne]])</f>
        <v>0</v>
      </c>
    </row>
    <row r="224" spans="2:11" x14ac:dyDescent="0.25">
      <c r="B224" s="1">
        <f t="shared" si="10"/>
        <v>18</v>
      </c>
      <c r="C224" s="4">
        <f t="shared" si="12"/>
        <v>208</v>
      </c>
      <c r="D224" s="5">
        <v>5.4800000000000001E-2</v>
      </c>
      <c r="E224" s="2">
        <f>I223*Table42111417[[#This Row],[Oprocentowanie]]/12</f>
        <v>0</v>
      </c>
      <c r="F224" s="2">
        <f>Table42111417[[#This Row],[Cała rata]]-Table42111417[[#This Row],[Odsetki normalne]]</f>
        <v>0</v>
      </c>
      <c r="G224" s="20">
        <f t="shared" si="11"/>
        <v>0</v>
      </c>
      <c r="H224" s="2"/>
      <c r="I224" s="11">
        <f>IF(I223-F224&gt;0.001,I223-F224-Table42111417[[#This Row],[Ile nadpłacamy przy tej racie?]],0)</f>
        <v>0</v>
      </c>
      <c r="K224" s="2">
        <f>IF(Table42111417[[#This Row],[Rok]]&lt;9,Table42111417[[#This Row],[Odsetki normalne]]*50%,Table42111417[[#This Row],[Odsetki normalne]])</f>
        <v>0</v>
      </c>
    </row>
    <row r="225" spans="2:11" x14ac:dyDescent="0.25">
      <c r="B225" s="1">
        <f t="shared" si="10"/>
        <v>18</v>
      </c>
      <c r="C225" s="4">
        <f t="shared" si="12"/>
        <v>209</v>
      </c>
      <c r="D225" s="5">
        <v>5.4800000000000001E-2</v>
      </c>
      <c r="E225" s="2">
        <f>I224*Table42111417[[#This Row],[Oprocentowanie]]/12</f>
        <v>0</v>
      </c>
      <c r="F225" s="2">
        <f>Table42111417[[#This Row],[Cała rata]]-Table42111417[[#This Row],[Odsetki normalne]]</f>
        <v>0</v>
      </c>
      <c r="G225" s="20">
        <f t="shared" si="11"/>
        <v>0</v>
      </c>
      <c r="H225" s="2"/>
      <c r="I225" s="11">
        <f>IF(I224-F225&gt;0.001,I224-F225-Table42111417[[#This Row],[Ile nadpłacamy przy tej racie?]],0)</f>
        <v>0</v>
      </c>
      <c r="K225" s="2">
        <f>IF(Table42111417[[#This Row],[Rok]]&lt;9,Table42111417[[#This Row],[Odsetki normalne]]*50%,Table42111417[[#This Row],[Odsetki normalne]])</f>
        <v>0</v>
      </c>
    </row>
    <row r="226" spans="2:11" x14ac:dyDescent="0.25">
      <c r="B226" s="1">
        <f t="shared" si="10"/>
        <v>18</v>
      </c>
      <c r="C226" s="4">
        <f t="shared" si="12"/>
        <v>210</v>
      </c>
      <c r="D226" s="5">
        <v>5.4800000000000001E-2</v>
      </c>
      <c r="E226" s="2">
        <f>I225*Table42111417[[#This Row],[Oprocentowanie]]/12</f>
        <v>0</v>
      </c>
      <c r="F226" s="2">
        <f>Table42111417[[#This Row],[Cała rata]]-Table42111417[[#This Row],[Odsetki normalne]]</f>
        <v>0</v>
      </c>
      <c r="G226" s="20">
        <f t="shared" si="11"/>
        <v>0</v>
      </c>
      <c r="H226" s="2"/>
      <c r="I226" s="11">
        <f>IF(I225-F226&gt;0.001,I225-F226-Table42111417[[#This Row],[Ile nadpłacamy przy tej racie?]],0)</f>
        <v>0</v>
      </c>
      <c r="K226" s="2">
        <f>IF(Table42111417[[#This Row],[Rok]]&lt;9,Table42111417[[#This Row],[Odsetki normalne]]*50%,Table42111417[[#This Row],[Odsetki normalne]])</f>
        <v>0</v>
      </c>
    </row>
    <row r="227" spans="2:11" x14ac:dyDescent="0.25">
      <c r="B227" s="1">
        <f t="shared" si="10"/>
        <v>18</v>
      </c>
      <c r="C227" s="4">
        <f t="shared" si="12"/>
        <v>211</v>
      </c>
      <c r="D227" s="5">
        <v>5.4800000000000001E-2</v>
      </c>
      <c r="E227" s="2">
        <f>I226*Table42111417[[#This Row],[Oprocentowanie]]/12</f>
        <v>0</v>
      </c>
      <c r="F227" s="2">
        <f>Table42111417[[#This Row],[Cała rata]]-Table42111417[[#This Row],[Odsetki normalne]]</f>
        <v>0</v>
      </c>
      <c r="G227" s="20">
        <f t="shared" si="11"/>
        <v>0</v>
      </c>
      <c r="H227" s="2"/>
      <c r="I227" s="11">
        <f>IF(I226-F227&gt;0.001,I226-F227-Table42111417[[#This Row],[Ile nadpłacamy przy tej racie?]],0)</f>
        <v>0</v>
      </c>
      <c r="K227" s="2">
        <f>IF(Table42111417[[#This Row],[Rok]]&lt;9,Table42111417[[#This Row],[Odsetki normalne]]*50%,Table42111417[[#This Row],[Odsetki normalne]])</f>
        <v>0</v>
      </c>
    </row>
    <row r="228" spans="2:11" x14ac:dyDescent="0.25">
      <c r="B228" s="1">
        <f t="shared" si="10"/>
        <v>18</v>
      </c>
      <c r="C228" s="4">
        <f t="shared" si="12"/>
        <v>212</v>
      </c>
      <c r="D228" s="5">
        <v>5.4800000000000001E-2</v>
      </c>
      <c r="E228" s="2">
        <f>I227*Table42111417[[#This Row],[Oprocentowanie]]/12</f>
        <v>0</v>
      </c>
      <c r="F228" s="2">
        <f>Table42111417[[#This Row],[Cała rata]]-Table42111417[[#This Row],[Odsetki normalne]]</f>
        <v>0</v>
      </c>
      <c r="G228" s="20">
        <f t="shared" si="11"/>
        <v>0</v>
      </c>
      <c r="H228" s="2"/>
      <c r="I228" s="11">
        <f>IF(I227-F228&gt;0.001,I227-F228-Table42111417[[#This Row],[Ile nadpłacamy przy tej racie?]],0)</f>
        <v>0</v>
      </c>
      <c r="K228" s="2">
        <f>IF(Table42111417[[#This Row],[Rok]]&lt;9,Table42111417[[#This Row],[Odsetki normalne]]*50%,Table42111417[[#This Row],[Odsetki normalne]])</f>
        <v>0</v>
      </c>
    </row>
    <row r="229" spans="2:11" x14ac:dyDescent="0.25">
      <c r="B229" s="1">
        <f t="shared" si="10"/>
        <v>18</v>
      </c>
      <c r="C229" s="4">
        <f t="shared" si="12"/>
        <v>213</v>
      </c>
      <c r="D229" s="5">
        <v>5.4800000000000001E-2</v>
      </c>
      <c r="E229" s="2">
        <f>I228*Table42111417[[#This Row],[Oprocentowanie]]/12</f>
        <v>0</v>
      </c>
      <c r="F229" s="2">
        <f>Table42111417[[#This Row],[Cała rata]]-Table42111417[[#This Row],[Odsetki normalne]]</f>
        <v>0</v>
      </c>
      <c r="G229" s="20">
        <f t="shared" si="11"/>
        <v>0</v>
      </c>
      <c r="H229" s="2"/>
      <c r="I229" s="11">
        <f>IF(I228-F229&gt;0.001,I228-F229-Table42111417[[#This Row],[Ile nadpłacamy przy tej racie?]],0)</f>
        <v>0</v>
      </c>
      <c r="K229" s="2">
        <f>IF(Table42111417[[#This Row],[Rok]]&lt;9,Table42111417[[#This Row],[Odsetki normalne]]*50%,Table42111417[[#This Row],[Odsetki normalne]])</f>
        <v>0</v>
      </c>
    </row>
    <row r="230" spans="2:11" x14ac:dyDescent="0.25">
      <c r="B230" s="1">
        <f t="shared" si="10"/>
        <v>18</v>
      </c>
      <c r="C230" s="4">
        <f t="shared" si="12"/>
        <v>214</v>
      </c>
      <c r="D230" s="5">
        <v>5.4800000000000001E-2</v>
      </c>
      <c r="E230" s="2">
        <f>I229*Table42111417[[#This Row],[Oprocentowanie]]/12</f>
        <v>0</v>
      </c>
      <c r="F230" s="2">
        <f>Table42111417[[#This Row],[Cała rata]]-Table42111417[[#This Row],[Odsetki normalne]]</f>
        <v>0</v>
      </c>
      <c r="G230" s="20">
        <f t="shared" si="11"/>
        <v>0</v>
      </c>
      <c r="H230" s="2"/>
      <c r="I230" s="11">
        <f>IF(I229-F230&gt;0.001,I229-F230-Table42111417[[#This Row],[Ile nadpłacamy przy tej racie?]],0)</f>
        <v>0</v>
      </c>
      <c r="K230" s="2">
        <f>IF(Table42111417[[#This Row],[Rok]]&lt;9,Table42111417[[#This Row],[Odsetki normalne]]*50%,Table42111417[[#This Row],[Odsetki normalne]])</f>
        <v>0</v>
      </c>
    </row>
    <row r="231" spans="2:11" x14ac:dyDescent="0.25">
      <c r="B231" s="1">
        <f t="shared" si="10"/>
        <v>18</v>
      </c>
      <c r="C231" s="4">
        <f t="shared" si="12"/>
        <v>215</v>
      </c>
      <c r="D231" s="5">
        <v>5.4800000000000001E-2</v>
      </c>
      <c r="E231" s="2">
        <f>I230*Table42111417[[#This Row],[Oprocentowanie]]/12</f>
        <v>0</v>
      </c>
      <c r="F231" s="2">
        <f>Table42111417[[#This Row],[Cała rata]]-Table42111417[[#This Row],[Odsetki normalne]]</f>
        <v>0</v>
      </c>
      <c r="G231" s="20">
        <f t="shared" si="11"/>
        <v>0</v>
      </c>
      <c r="H231" s="2"/>
      <c r="I231" s="11">
        <f>IF(I230-F231&gt;0.001,I230-F231-Table42111417[[#This Row],[Ile nadpłacamy przy tej racie?]],0)</f>
        <v>0</v>
      </c>
      <c r="K231" s="2">
        <f>IF(Table42111417[[#This Row],[Rok]]&lt;9,Table42111417[[#This Row],[Odsetki normalne]]*50%,Table42111417[[#This Row],[Odsetki normalne]])</f>
        <v>0</v>
      </c>
    </row>
    <row r="232" spans="2:11" x14ac:dyDescent="0.25">
      <c r="B232" s="1">
        <f t="shared" si="10"/>
        <v>18</v>
      </c>
      <c r="C232" s="4">
        <f t="shared" si="12"/>
        <v>216</v>
      </c>
      <c r="D232" s="5">
        <v>5.4800000000000001E-2</v>
      </c>
      <c r="E232" s="2">
        <f>I231*Table42111417[[#This Row],[Oprocentowanie]]/12</f>
        <v>0</v>
      </c>
      <c r="F232" s="2">
        <f>Table42111417[[#This Row],[Cała rata]]-Table42111417[[#This Row],[Odsetki normalne]]</f>
        <v>0</v>
      </c>
      <c r="G232" s="20">
        <f t="shared" si="11"/>
        <v>0</v>
      </c>
      <c r="H232" s="2"/>
      <c r="I232" s="11">
        <f>IF(I231-F232&gt;0.001,I231-F232-Table42111417[[#This Row],[Ile nadpłacamy przy tej racie?]],0)</f>
        <v>0</v>
      </c>
      <c r="K232" s="2">
        <f>IF(Table42111417[[#This Row],[Rok]]&lt;9,Table42111417[[#This Row],[Odsetki normalne]]*50%,Table42111417[[#This Row],[Odsetki normalne]])</f>
        <v>0</v>
      </c>
    </row>
    <row r="233" spans="2:11" x14ac:dyDescent="0.25">
      <c r="B233" s="6">
        <f t="shared" si="10"/>
        <v>19</v>
      </c>
      <c r="C233" s="7">
        <f t="shared" si="12"/>
        <v>217</v>
      </c>
      <c r="D233" s="8">
        <v>5.4800000000000001E-2</v>
      </c>
      <c r="E233" s="9">
        <f>I232*Table42111417[[#This Row],[Oprocentowanie]]/12</f>
        <v>0</v>
      </c>
      <c r="F233" s="9">
        <f>Table42111417[[#This Row],[Cała rata]]-Table42111417[[#This Row],[Odsetki normalne]]</f>
        <v>0</v>
      </c>
      <c r="G233" s="20">
        <f t="shared" si="11"/>
        <v>0</v>
      </c>
      <c r="H233" s="9"/>
      <c r="I233" s="9">
        <f>IF(I232-F233&gt;0.001,I232-F233-Table42111417[[#This Row],[Ile nadpłacamy przy tej racie?]],0)</f>
        <v>0</v>
      </c>
      <c r="K233" s="9">
        <f>IF(Table42111417[[#This Row],[Rok]]&lt;9,Table42111417[[#This Row],[Odsetki normalne]]*50%,Table42111417[[#This Row],[Odsetki normalne]])</f>
        <v>0</v>
      </c>
    </row>
    <row r="234" spans="2:11" x14ac:dyDescent="0.25">
      <c r="B234" s="6">
        <f t="shared" si="10"/>
        <v>19</v>
      </c>
      <c r="C234" s="7">
        <f t="shared" si="12"/>
        <v>218</v>
      </c>
      <c r="D234" s="8">
        <v>5.4800000000000001E-2</v>
      </c>
      <c r="E234" s="9">
        <f>I233*Table42111417[[#This Row],[Oprocentowanie]]/12</f>
        <v>0</v>
      </c>
      <c r="F234" s="9">
        <f>Table42111417[[#This Row],[Cała rata]]-Table42111417[[#This Row],[Odsetki normalne]]</f>
        <v>0</v>
      </c>
      <c r="G234" s="20">
        <f t="shared" si="11"/>
        <v>0</v>
      </c>
      <c r="H234" s="9"/>
      <c r="I234" s="9">
        <f>IF(I233-F234&gt;0.001,I233-F234-Table42111417[[#This Row],[Ile nadpłacamy przy tej racie?]],0)</f>
        <v>0</v>
      </c>
      <c r="K234" s="9">
        <f>IF(Table42111417[[#This Row],[Rok]]&lt;9,Table42111417[[#This Row],[Odsetki normalne]]*50%,Table42111417[[#This Row],[Odsetki normalne]])</f>
        <v>0</v>
      </c>
    </row>
    <row r="235" spans="2:11" x14ac:dyDescent="0.25">
      <c r="B235" s="6">
        <f t="shared" si="10"/>
        <v>19</v>
      </c>
      <c r="C235" s="7">
        <f t="shared" si="12"/>
        <v>219</v>
      </c>
      <c r="D235" s="8">
        <v>5.4800000000000001E-2</v>
      </c>
      <c r="E235" s="9">
        <f>I234*Table42111417[[#This Row],[Oprocentowanie]]/12</f>
        <v>0</v>
      </c>
      <c r="F235" s="9">
        <f>Table42111417[[#This Row],[Cała rata]]-Table42111417[[#This Row],[Odsetki normalne]]</f>
        <v>0</v>
      </c>
      <c r="G235" s="20">
        <f t="shared" si="11"/>
        <v>0</v>
      </c>
      <c r="H235" s="9"/>
      <c r="I235" s="9">
        <f>IF(I234-F235&gt;0.001,I234-F235-Table42111417[[#This Row],[Ile nadpłacamy przy tej racie?]],0)</f>
        <v>0</v>
      </c>
      <c r="K235" s="9">
        <f>IF(Table42111417[[#This Row],[Rok]]&lt;9,Table42111417[[#This Row],[Odsetki normalne]]*50%,Table42111417[[#This Row],[Odsetki normalne]])</f>
        <v>0</v>
      </c>
    </row>
    <row r="236" spans="2:11" x14ac:dyDescent="0.25">
      <c r="B236" s="6">
        <f t="shared" si="10"/>
        <v>19</v>
      </c>
      <c r="C236" s="7">
        <f t="shared" si="12"/>
        <v>220</v>
      </c>
      <c r="D236" s="8">
        <v>5.4800000000000001E-2</v>
      </c>
      <c r="E236" s="9">
        <f>I235*Table42111417[[#This Row],[Oprocentowanie]]/12</f>
        <v>0</v>
      </c>
      <c r="F236" s="9">
        <f>Table42111417[[#This Row],[Cała rata]]-Table42111417[[#This Row],[Odsetki normalne]]</f>
        <v>0</v>
      </c>
      <c r="G236" s="20">
        <f t="shared" si="11"/>
        <v>0</v>
      </c>
      <c r="H236" s="9"/>
      <c r="I236" s="9">
        <f>IF(I235-F236&gt;0.001,I235-F236-Table42111417[[#This Row],[Ile nadpłacamy przy tej racie?]],0)</f>
        <v>0</v>
      </c>
      <c r="K236" s="9">
        <f>IF(Table42111417[[#This Row],[Rok]]&lt;9,Table42111417[[#This Row],[Odsetki normalne]]*50%,Table42111417[[#This Row],[Odsetki normalne]])</f>
        <v>0</v>
      </c>
    </row>
    <row r="237" spans="2:11" x14ac:dyDescent="0.25">
      <c r="B237" s="6">
        <f t="shared" si="10"/>
        <v>19</v>
      </c>
      <c r="C237" s="7">
        <f t="shared" si="12"/>
        <v>221</v>
      </c>
      <c r="D237" s="8">
        <v>5.4800000000000001E-2</v>
      </c>
      <c r="E237" s="9">
        <f>I236*Table42111417[[#This Row],[Oprocentowanie]]/12</f>
        <v>0</v>
      </c>
      <c r="F237" s="9">
        <f>Table42111417[[#This Row],[Cała rata]]-Table42111417[[#This Row],[Odsetki normalne]]</f>
        <v>0</v>
      </c>
      <c r="G237" s="20">
        <f t="shared" si="11"/>
        <v>0</v>
      </c>
      <c r="H237" s="9"/>
      <c r="I237" s="9">
        <f>IF(I236-F237&gt;0.001,I236-F237-Table42111417[[#This Row],[Ile nadpłacamy przy tej racie?]],0)</f>
        <v>0</v>
      </c>
      <c r="K237" s="9">
        <f>IF(Table42111417[[#This Row],[Rok]]&lt;9,Table42111417[[#This Row],[Odsetki normalne]]*50%,Table42111417[[#This Row],[Odsetki normalne]])</f>
        <v>0</v>
      </c>
    </row>
    <row r="238" spans="2:11" x14ac:dyDescent="0.25">
      <c r="B238" s="6">
        <f t="shared" si="10"/>
        <v>19</v>
      </c>
      <c r="C238" s="7">
        <f t="shared" si="12"/>
        <v>222</v>
      </c>
      <c r="D238" s="8">
        <v>5.4800000000000001E-2</v>
      </c>
      <c r="E238" s="9">
        <f>I237*Table42111417[[#This Row],[Oprocentowanie]]/12</f>
        <v>0</v>
      </c>
      <c r="F238" s="9">
        <f>Table42111417[[#This Row],[Cała rata]]-Table42111417[[#This Row],[Odsetki normalne]]</f>
        <v>0</v>
      </c>
      <c r="G238" s="20">
        <f t="shared" si="11"/>
        <v>0</v>
      </c>
      <c r="H238" s="9"/>
      <c r="I238" s="9">
        <f>IF(I237-F238&gt;0.001,I237-F238-Table42111417[[#This Row],[Ile nadpłacamy przy tej racie?]],0)</f>
        <v>0</v>
      </c>
      <c r="K238" s="9">
        <f>IF(Table42111417[[#This Row],[Rok]]&lt;9,Table42111417[[#This Row],[Odsetki normalne]]*50%,Table42111417[[#This Row],[Odsetki normalne]])</f>
        <v>0</v>
      </c>
    </row>
    <row r="239" spans="2:11" x14ac:dyDescent="0.25">
      <c r="B239" s="6">
        <f t="shared" si="10"/>
        <v>19</v>
      </c>
      <c r="C239" s="7">
        <f t="shared" si="12"/>
        <v>223</v>
      </c>
      <c r="D239" s="8">
        <v>5.4800000000000001E-2</v>
      </c>
      <c r="E239" s="9">
        <f>I238*Table42111417[[#This Row],[Oprocentowanie]]/12</f>
        <v>0</v>
      </c>
      <c r="F239" s="9">
        <f>Table42111417[[#This Row],[Cała rata]]-Table42111417[[#This Row],[Odsetki normalne]]</f>
        <v>0</v>
      </c>
      <c r="G239" s="20">
        <f t="shared" si="11"/>
        <v>0</v>
      </c>
      <c r="H239" s="9"/>
      <c r="I239" s="9">
        <f>IF(I238-F239&gt;0.001,I238-F239-Table42111417[[#This Row],[Ile nadpłacamy przy tej racie?]],0)</f>
        <v>0</v>
      </c>
      <c r="K239" s="9">
        <f>IF(Table42111417[[#This Row],[Rok]]&lt;9,Table42111417[[#This Row],[Odsetki normalne]]*50%,Table42111417[[#This Row],[Odsetki normalne]])</f>
        <v>0</v>
      </c>
    </row>
    <row r="240" spans="2:11" x14ac:dyDescent="0.25">
      <c r="B240" s="6">
        <f t="shared" si="10"/>
        <v>19</v>
      </c>
      <c r="C240" s="7">
        <f t="shared" si="12"/>
        <v>224</v>
      </c>
      <c r="D240" s="8">
        <v>5.4800000000000001E-2</v>
      </c>
      <c r="E240" s="9">
        <f>I239*Table42111417[[#This Row],[Oprocentowanie]]/12</f>
        <v>0</v>
      </c>
      <c r="F240" s="9">
        <f>Table42111417[[#This Row],[Cała rata]]-Table42111417[[#This Row],[Odsetki normalne]]</f>
        <v>0</v>
      </c>
      <c r="G240" s="20">
        <f t="shared" si="11"/>
        <v>0</v>
      </c>
      <c r="H240" s="9"/>
      <c r="I240" s="9">
        <f>IF(I239-F240&gt;0.001,I239-F240-Table42111417[[#This Row],[Ile nadpłacamy przy tej racie?]],0)</f>
        <v>0</v>
      </c>
      <c r="K240" s="9">
        <f>IF(Table42111417[[#This Row],[Rok]]&lt;9,Table42111417[[#This Row],[Odsetki normalne]]*50%,Table42111417[[#This Row],[Odsetki normalne]])</f>
        <v>0</v>
      </c>
    </row>
    <row r="241" spans="2:11" x14ac:dyDescent="0.25">
      <c r="B241" s="6">
        <f t="shared" si="10"/>
        <v>19</v>
      </c>
      <c r="C241" s="7">
        <f t="shared" si="12"/>
        <v>225</v>
      </c>
      <c r="D241" s="8">
        <v>5.4800000000000001E-2</v>
      </c>
      <c r="E241" s="9">
        <f>I240*Table42111417[[#This Row],[Oprocentowanie]]/12</f>
        <v>0</v>
      </c>
      <c r="F241" s="9">
        <f>Table42111417[[#This Row],[Cała rata]]-Table42111417[[#This Row],[Odsetki normalne]]</f>
        <v>0</v>
      </c>
      <c r="G241" s="20">
        <f t="shared" si="11"/>
        <v>0</v>
      </c>
      <c r="H241" s="9"/>
      <c r="I241" s="9">
        <f>IF(I240-F241&gt;0.001,I240-F241-Table42111417[[#This Row],[Ile nadpłacamy przy tej racie?]],0)</f>
        <v>0</v>
      </c>
      <c r="K241" s="9">
        <f>IF(Table42111417[[#This Row],[Rok]]&lt;9,Table42111417[[#This Row],[Odsetki normalne]]*50%,Table42111417[[#This Row],[Odsetki normalne]])</f>
        <v>0</v>
      </c>
    </row>
    <row r="242" spans="2:11" x14ac:dyDescent="0.25">
      <c r="B242" s="6">
        <f t="shared" si="10"/>
        <v>19</v>
      </c>
      <c r="C242" s="7">
        <f t="shared" si="12"/>
        <v>226</v>
      </c>
      <c r="D242" s="8">
        <v>5.4800000000000001E-2</v>
      </c>
      <c r="E242" s="9">
        <f>I241*Table42111417[[#This Row],[Oprocentowanie]]/12</f>
        <v>0</v>
      </c>
      <c r="F242" s="9">
        <f>Table42111417[[#This Row],[Cała rata]]-Table42111417[[#This Row],[Odsetki normalne]]</f>
        <v>0</v>
      </c>
      <c r="G242" s="20">
        <f t="shared" si="11"/>
        <v>0</v>
      </c>
      <c r="H242" s="9"/>
      <c r="I242" s="9">
        <f>IF(I241-F242&gt;0.001,I241-F242-Table42111417[[#This Row],[Ile nadpłacamy przy tej racie?]],0)</f>
        <v>0</v>
      </c>
      <c r="K242" s="9">
        <f>IF(Table42111417[[#This Row],[Rok]]&lt;9,Table42111417[[#This Row],[Odsetki normalne]]*50%,Table42111417[[#This Row],[Odsetki normalne]])</f>
        <v>0</v>
      </c>
    </row>
    <row r="243" spans="2:11" x14ac:dyDescent="0.25">
      <c r="B243" s="6">
        <f t="shared" si="10"/>
        <v>19</v>
      </c>
      <c r="C243" s="7">
        <f t="shared" si="12"/>
        <v>227</v>
      </c>
      <c r="D243" s="8">
        <v>5.4800000000000001E-2</v>
      </c>
      <c r="E243" s="9">
        <f>I242*Table42111417[[#This Row],[Oprocentowanie]]/12</f>
        <v>0</v>
      </c>
      <c r="F243" s="9">
        <f>Table42111417[[#This Row],[Cała rata]]-Table42111417[[#This Row],[Odsetki normalne]]</f>
        <v>0</v>
      </c>
      <c r="G243" s="20">
        <f t="shared" si="11"/>
        <v>0</v>
      </c>
      <c r="H243" s="9"/>
      <c r="I243" s="9">
        <f>IF(I242-F243&gt;0.001,I242-F243-Table42111417[[#This Row],[Ile nadpłacamy przy tej racie?]],0)</f>
        <v>0</v>
      </c>
      <c r="K243" s="9">
        <f>IF(Table42111417[[#This Row],[Rok]]&lt;9,Table42111417[[#This Row],[Odsetki normalne]]*50%,Table42111417[[#This Row],[Odsetki normalne]])</f>
        <v>0</v>
      </c>
    </row>
    <row r="244" spans="2:11" x14ac:dyDescent="0.25">
      <c r="B244" s="6">
        <f t="shared" si="10"/>
        <v>19</v>
      </c>
      <c r="C244" s="7">
        <f t="shared" si="12"/>
        <v>228</v>
      </c>
      <c r="D244" s="8">
        <v>5.4800000000000001E-2</v>
      </c>
      <c r="E244" s="9">
        <f>I243*Table42111417[[#This Row],[Oprocentowanie]]/12</f>
        <v>0</v>
      </c>
      <c r="F244" s="9">
        <f>Table42111417[[#This Row],[Cała rata]]-Table42111417[[#This Row],[Odsetki normalne]]</f>
        <v>0</v>
      </c>
      <c r="G244" s="20">
        <f t="shared" si="11"/>
        <v>0</v>
      </c>
      <c r="H244" s="9"/>
      <c r="I244" s="9">
        <f>IF(I243-F244&gt;0.001,I243-F244-Table42111417[[#This Row],[Ile nadpłacamy przy tej racie?]],0)</f>
        <v>0</v>
      </c>
      <c r="K244" s="9">
        <f>IF(Table42111417[[#This Row],[Rok]]&lt;9,Table42111417[[#This Row],[Odsetki normalne]]*50%,Table42111417[[#This Row],[Odsetki normalne]])</f>
        <v>0</v>
      </c>
    </row>
    <row r="245" spans="2:11" x14ac:dyDescent="0.25">
      <c r="B245" s="1">
        <f t="shared" si="10"/>
        <v>20</v>
      </c>
      <c r="C245" s="4">
        <f t="shared" si="12"/>
        <v>229</v>
      </c>
      <c r="D245" s="5">
        <v>5.4800000000000001E-2</v>
      </c>
      <c r="E245" s="2">
        <f>I244*Table42111417[[#This Row],[Oprocentowanie]]/12</f>
        <v>0</v>
      </c>
      <c r="F245" s="2">
        <f>Table42111417[[#This Row],[Cała rata]]-Table42111417[[#This Row],[Odsetki normalne]]</f>
        <v>0</v>
      </c>
      <c r="G245" s="20">
        <f t="shared" si="11"/>
        <v>0</v>
      </c>
      <c r="H245" s="2"/>
      <c r="I245" s="11">
        <f>IF(I244-F245&gt;0.001,I244-F245-Table42111417[[#This Row],[Ile nadpłacamy przy tej racie?]],0)</f>
        <v>0</v>
      </c>
      <c r="K245" s="2">
        <f>IF(Table42111417[[#This Row],[Rok]]&lt;9,Table42111417[[#This Row],[Odsetki normalne]]*50%,Table42111417[[#This Row],[Odsetki normalne]])</f>
        <v>0</v>
      </c>
    </row>
    <row r="246" spans="2:11" x14ac:dyDescent="0.25">
      <c r="B246" s="1">
        <f t="shared" si="10"/>
        <v>20</v>
      </c>
      <c r="C246" s="4">
        <f t="shared" si="12"/>
        <v>230</v>
      </c>
      <c r="D246" s="5">
        <v>5.4800000000000001E-2</v>
      </c>
      <c r="E246" s="2">
        <f>I245*Table42111417[[#This Row],[Oprocentowanie]]/12</f>
        <v>0</v>
      </c>
      <c r="F246" s="2">
        <f>Table42111417[[#This Row],[Cała rata]]-Table42111417[[#This Row],[Odsetki normalne]]</f>
        <v>0</v>
      </c>
      <c r="G246" s="20">
        <f t="shared" si="11"/>
        <v>0</v>
      </c>
      <c r="H246" s="2"/>
      <c r="I246" s="11">
        <f>IF(I245-F246&gt;0.001,I245-F246-Table42111417[[#This Row],[Ile nadpłacamy przy tej racie?]],0)</f>
        <v>0</v>
      </c>
      <c r="K246" s="2">
        <f>IF(Table42111417[[#This Row],[Rok]]&lt;9,Table42111417[[#This Row],[Odsetki normalne]]*50%,Table42111417[[#This Row],[Odsetki normalne]])</f>
        <v>0</v>
      </c>
    </row>
    <row r="247" spans="2:11" x14ac:dyDescent="0.25">
      <c r="B247" s="1">
        <f t="shared" si="10"/>
        <v>20</v>
      </c>
      <c r="C247" s="4">
        <f t="shared" si="12"/>
        <v>231</v>
      </c>
      <c r="D247" s="5">
        <v>5.4800000000000001E-2</v>
      </c>
      <c r="E247" s="2">
        <f>I246*Table42111417[[#This Row],[Oprocentowanie]]/12</f>
        <v>0</v>
      </c>
      <c r="F247" s="2">
        <f>Table42111417[[#This Row],[Cała rata]]-Table42111417[[#This Row],[Odsetki normalne]]</f>
        <v>0</v>
      </c>
      <c r="G247" s="20">
        <f t="shared" si="11"/>
        <v>0</v>
      </c>
      <c r="H247" s="2"/>
      <c r="I247" s="11">
        <f>IF(I246-F247&gt;0.001,I246-F247-Table42111417[[#This Row],[Ile nadpłacamy przy tej racie?]],0)</f>
        <v>0</v>
      </c>
      <c r="K247" s="2">
        <f>IF(Table42111417[[#This Row],[Rok]]&lt;9,Table42111417[[#This Row],[Odsetki normalne]]*50%,Table42111417[[#This Row],[Odsetki normalne]])</f>
        <v>0</v>
      </c>
    </row>
    <row r="248" spans="2:11" x14ac:dyDescent="0.25">
      <c r="B248" s="1">
        <f t="shared" si="10"/>
        <v>20</v>
      </c>
      <c r="C248" s="4">
        <f t="shared" si="12"/>
        <v>232</v>
      </c>
      <c r="D248" s="5">
        <v>5.4800000000000001E-2</v>
      </c>
      <c r="E248" s="2">
        <f>I247*Table42111417[[#This Row],[Oprocentowanie]]/12</f>
        <v>0</v>
      </c>
      <c r="F248" s="2">
        <f>Table42111417[[#This Row],[Cała rata]]-Table42111417[[#This Row],[Odsetki normalne]]</f>
        <v>0</v>
      </c>
      <c r="G248" s="20">
        <f t="shared" si="11"/>
        <v>0</v>
      </c>
      <c r="H248" s="2"/>
      <c r="I248" s="11">
        <f>IF(I247-F248&gt;0.001,I247-F248-Table42111417[[#This Row],[Ile nadpłacamy przy tej racie?]],0)</f>
        <v>0</v>
      </c>
      <c r="K248" s="2">
        <f>IF(Table42111417[[#This Row],[Rok]]&lt;9,Table42111417[[#This Row],[Odsetki normalne]]*50%,Table42111417[[#This Row],[Odsetki normalne]])</f>
        <v>0</v>
      </c>
    </row>
    <row r="249" spans="2:11" x14ac:dyDescent="0.25">
      <c r="B249" s="1">
        <f t="shared" si="10"/>
        <v>20</v>
      </c>
      <c r="C249" s="4">
        <f t="shared" si="12"/>
        <v>233</v>
      </c>
      <c r="D249" s="5">
        <v>5.4800000000000001E-2</v>
      </c>
      <c r="E249" s="2">
        <f>I248*Table42111417[[#This Row],[Oprocentowanie]]/12</f>
        <v>0</v>
      </c>
      <c r="F249" s="2">
        <f>Table42111417[[#This Row],[Cała rata]]-Table42111417[[#This Row],[Odsetki normalne]]</f>
        <v>0</v>
      </c>
      <c r="G249" s="20">
        <f t="shared" si="11"/>
        <v>0</v>
      </c>
      <c r="H249" s="2"/>
      <c r="I249" s="11">
        <f>IF(I248-F249&gt;0.001,I248-F249-Table42111417[[#This Row],[Ile nadpłacamy przy tej racie?]],0)</f>
        <v>0</v>
      </c>
      <c r="K249" s="2">
        <f>IF(Table42111417[[#This Row],[Rok]]&lt;9,Table42111417[[#This Row],[Odsetki normalne]]*50%,Table42111417[[#This Row],[Odsetki normalne]])</f>
        <v>0</v>
      </c>
    </row>
    <row r="250" spans="2:11" x14ac:dyDescent="0.25">
      <c r="B250" s="1">
        <f t="shared" si="10"/>
        <v>20</v>
      </c>
      <c r="C250" s="4">
        <f t="shared" si="12"/>
        <v>234</v>
      </c>
      <c r="D250" s="5">
        <v>5.4800000000000001E-2</v>
      </c>
      <c r="E250" s="2">
        <f>I249*Table42111417[[#This Row],[Oprocentowanie]]/12</f>
        <v>0</v>
      </c>
      <c r="F250" s="2">
        <f>Table42111417[[#This Row],[Cała rata]]-Table42111417[[#This Row],[Odsetki normalne]]</f>
        <v>0</v>
      </c>
      <c r="G250" s="20">
        <f t="shared" si="11"/>
        <v>0</v>
      </c>
      <c r="H250" s="2"/>
      <c r="I250" s="11">
        <f>IF(I249-F250&gt;0.001,I249-F250-Table42111417[[#This Row],[Ile nadpłacamy przy tej racie?]],0)</f>
        <v>0</v>
      </c>
      <c r="K250" s="2">
        <f>IF(Table42111417[[#This Row],[Rok]]&lt;9,Table42111417[[#This Row],[Odsetki normalne]]*50%,Table42111417[[#This Row],[Odsetki normalne]])</f>
        <v>0</v>
      </c>
    </row>
    <row r="251" spans="2:11" x14ac:dyDescent="0.25">
      <c r="B251" s="1">
        <f t="shared" si="10"/>
        <v>20</v>
      </c>
      <c r="C251" s="4">
        <f t="shared" si="12"/>
        <v>235</v>
      </c>
      <c r="D251" s="5">
        <v>5.4800000000000001E-2</v>
      </c>
      <c r="E251" s="2">
        <f>I250*Table42111417[[#This Row],[Oprocentowanie]]/12</f>
        <v>0</v>
      </c>
      <c r="F251" s="2">
        <f>Table42111417[[#This Row],[Cała rata]]-Table42111417[[#This Row],[Odsetki normalne]]</f>
        <v>0</v>
      </c>
      <c r="G251" s="20">
        <f t="shared" si="11"/>
        <v>0</v>
      </c>
      <c r="H251" s="2"/>
      <c r="I251" s="11">
        <f>IF(I250-F251&gt;0.001,I250-F251-Table42111417[[#This Row],[Ile nadpłacamy przy tej racie?]],0)</f>
        <v>0</v>
      </c>
      <c r="K251" s="2">
        <f>IF(Table42111417[[#This Row],[Rok]]&lt;9,Table42111417[[#This Row],[Odsetki normalne]]*50%,Table42111417[[#This Row],[Odsetki normalne]])</f>
        <v>0</v>
      </c>
    </row>
    <row r="252" spans="2:11" x14ac:dyDescent="0.25">
      <c r="B252" s="1">
        <f t="shared" si="10"/>
        <v>20</v>
      </c>
      <c r="C252" s="4">
        <f t="shared" si="12"/>
        <v>236</v>
      </c>
      <c r="D252" s="5">
        <v>5.4800000000000001E-2</v>
      </c>
      <c r="E252" s="2">
        <f>I251*Table42111417[[#This Row],[Oprocentowanie]]/12</f>
        <v>0</v>
      </c>
      <c r="F252" s="2">
        <f>Table42111417[[#This Row],[Cała rata]]-Table42111417[[#This Row],[Odsetki normalne]]</f>
        <v>0</v>
      </c>
      <c r="G252" s="20">
        <f t="shared" si="11"/>
        <v>0</v>
      </c>
      <c r="H252" s="2"/>
      <c r="I252" s="11">
        <f>IF(I251-F252&gt;0.001,I251-F252-Table42111417[[#This Row],[Ile nadpłacamy przy tej racie?]],0)</f>
        <v>0</v>
      </c>
      <c r="K252" s="2">
        <f>IF(Table42111417[[#This Row],[Rok]]&lt;9,Table42111417[[#This Row],[Odsetki normalne]]*50%,Table42111417[[#This Row],[Odsetki normalne]])</f>
        <v>0</v>
      </c>
    </row>
    <row r="253" spans="2:11" x14ac:dyDescent="0.25">
      <c r="B253" s="1">
        <f t="shared" si="10"/>
        <v>20</v>
      </c>
      <c r="C253" s="4">
        <f t="shared" si="12"/>
        <v>237</v>
      </c>
      <c r="D253" s="5">
        <v>5.4800000000000001E-2</v>
      </c>
      <c r="E253" s="2">
        <f>I252*Table42111417[[#This Row],[Oprocentowanie]]/12</f>
        <v>0</v>
      </c>
      <c r="F253" s="2">
        <f>Table42111417[[#This Row],[Cała rata]]-Table42111417[[#This Row],[Odsetki normalne]]</f>
        <v>0</v>
      </c>
      <c r="G253" s="20">
        <f t="shared" si="11"/>
        <v>0</v>
      </c>
      <c r="H253" s="2"/>
      <c r="I253" s="11">
        <f>IF(I252-F253&gt;0.001,I252-F253-Table42111417[[#This Row],[Ile nadpłacamy przy tej racie?]],0)</f>
        <v>0</v>
      </c>
      <c r="K253" s="2">
        <f>IF(Table42111417[[#This Row],[Rok]]&lt;9,Table42111417[[#This Row],[Odsetki normalne]]*50%,Table42111417[[#This Row],[Odsetki normalne]])</f>
        <v>0</v>
      </c>
    </row>
    <row r="254" spans="2:11" x14ac:dyDescent="0.25">
      <c r="B254" s="1">
        <f t="shared" si="10"/>
        <v>20</v>
      </c>
      <c r="C254" s="4">
        <f t="shared" si="12"/>
        <v>238</v>
      </c>
      <c r="D254" s="5">
        <v>5.4800000000000001E-2</v>
      </c>
      <c r="E254" s="2">
        <f>I253*Table42111417[[#This Row],[Oprocentowanie]]/12</f>
        <v>0</v>
      </c>
      <c r="F254" s="2">
        <f>Table42111417[[#This Row],[Cała rata]]-Table42111417[[#This Row],[Odsetki normalne]]</f>
        <v>0</v>
      </c>
      <c r="G254" s="20">
        <f t="shared" si="11"/>
        <v>0</v>
      </c>
      <c r="H254" s="2"/>
      <c r="I254" s="11">
        <f>IF(I253-F254&gt;0.001,I253-F254-Table42111417[[#This Row],[Ile nadpłacamy przy tej racie?]],0)</f>
        <v>0</v>
      </c>
      <c r="K254" s="2">
        <f>IF(Table42111417[[#This Row],[Rok]]&lt;9,Table42111417[[#This Row],[Odsetki normalne]]*50%,Table42111417[[#This Row],[Odsetki normalne]])</f>
        <v>0</v>
      </c>
    </row>
    <row r="255" spans="2:11" x14ac:dyDescent="0.25">
      <c r="B255" s="1">
        <f t="shared" si="10"/>
        <v>20</v>
      </c>
      <c r="C255" s="4">
        <f t="shared" si="12"/>
        <v>239</v>
      </c>
      <c r="D255" s="5">
        <v>5.4800000000000001E-2</v>
      </c>
      <c r="E255" s="2">
        <f>I254*Table42111417[[#This Row],[Oprocentowanie]]/12</f>
        <v>0</v>
      </c>
      <c r="F255" s="2">
        <f>Table42111417[[#This Row],[Cała rata]]-Table42111417[[#This Row],[Odsetki normalne]]</f>
        <v>0</v>
      </c>
      <c r="G255" s="20">
        <f t="shared" si="11"/>
        <v>0</v>
      </c>
      <c r="H255" s="2"/>
      <c r="I255" s="11">
        <f>IF(I254-F255&gt;0.001,I254-F255-Table42111417[[#This Row],[Ile nadpłacamy przy tej racie?]],0)</f>
        <v>0</v>
      </c>
      <c r="K255" s="2">
        <f>IF(Table42111417[[#This Row],[Rok]]&lt;9,Table42111417[[#This Row],[Odsetki normalne]]*50%,Table42111417[[#This Row],[Odsetki normalne]])</f>
        <v>0</v>
      </c>
    </row>
    <row r="256" spans="2:11" x14ac:dyDescent="0.25">
      <c r="B256" s="1">
        <f t="shared" si="10"/>
        <v>20</v>
      </c>
      <c r="C256" s="4">
        <f t="shared" si="12"/>
        <v>240</v>
      </c>
      <c r="D256" s="5">
        <v>5.4800000000000001E-2</v>
      </c>
      <c r="E256" s="2">
        <f>I255*Table42111417[[#This Row],[Oprocentowanie]]/12</f>
        <v>0</v>
      </c>
      <c r="F256" s="2">
        <f>Table42111417[[#This Row],[Cała rata]]-Table42111417[[#This Row],[Odsetki normalne]]</f>
        <v>0</v>
      </c>
      <c r="G256" s="20">
        <f t="shared" si="11"/>
        <v>0</v>
      </c>
      <c r="H256" s="2"/>
      <c r="I256" s="11">
        <f>IF(I255-F256&gt;0.001,I255-F256-Table42111417[[#This Row],[Ile nadpłacamy przy tej racie?]],0)</f>
        <v>0</v>
      </c>
      <c r="K256" s="2">
        <f>IF(Table42111417[[#This Row],[Rok]]&lt;9,Table42111417[[#This Row],[Odsetki normalne]]*50%,Table42111417[[#This Row],[Odsetki normalne]])</f>
        <v>0</v>
      </c>
    </row>
    <row r="257" spans="2:11" x14ac:dyDescent="0.25">
      <c r="B257" s="6">
        <f t="shared" si="10"/>
        <v>21</v>
      </c>
      <c r="C257" s="7">
        <f t="shared" si="12"/>
        <v>241</v>
      </c>
      <c r="D257" s="8">
        <v>5.4800000000000001E-2</v>
      </c>
      <c r="E257" s="9">
        <f>I256*Table42111417[[#This Row],[Oprocentowanie]]/12</f>
        <v>0</v>
      </c>
      <c r="F257" s="9">
        <f>Table42111417[[#This Row],[Cała rata]]-Table42111417[[#This Row],[Odsetki normalne]]</f>
        <v>0</v>
      </c>
      <c r="G257" s="20">
        <f t="shared" si="11"/>
        <v>0</v>
      </c>
      <c r="H257" s="9"/>
      <c r="I257" s="9">
        <f>IF(I256-F257&gt;0.001,I256-F257-Table42111417[[#This Row],[Ile nadpłacamy przy tej racie?]],0)</f>
        <v>0</v>
      </c>
      <c r="K257" s="9">
        <f>IF(Table42111417[[#This Row],[Rok]]&lt;9,Table42111417[[#This Row],[Odsetki normalne]]*50%,Table42111417[[#This Row],[Odsetki normalne]])</f>
        <v>0</v>
      </c>
    </row>
    <row r="258" spans="2:11" x14ac:dyDescent="0.25">
      <c r="B258" s="6">
        <f t="shared" si="10"/>
        <v>21</v>
      </c>
      <c r="C258" s="7">
        <f t="shared" si="12"/>
        <v>242</v>
      </c>
      <c r="D258" s="8">
        <v>5.4800000000000001E-2</v>
      </c>
      <c r="E258" s="9">
        <f>I257*Table42111417[[#This Row],[Oprocentowanie]]/12</f>
        <v>0</v>
      </c>
      <c r="F258" s="9">
        <f>Table42111417[[#This Row],[Cała rata]]-Table42111417[[#This Row],[Odsetki normalne]]</f>
        <v>0</v>
      </c>
      <c r="G258" s="20">
        <f t="shared" si="11"/>
        <v>0</v>
      </c>
      <c r="H258" s="9"/>
      <c r="I258" s="9">
        <f>IF(I257-F258&gt;0.001,I257-F258-Table42111417[[#This Row],[Ile nadpłacamy przy tej racie?]],0)</f>
        <v>0</v>
      </c>
      <c r="K258" s="9">
        <f>IF(Table42111417[[#This Row],[Rok]]&lt;9,Table42111417[[#This Row],[Odsetki normalne]]*50%,Table42111417[[#This Row],[Odsetki normalne]])</f>
        <v>0</v>
      </c>
    </row>
    <row r="259" spans="2:11" x14ac:dyDescent="0.25">
      <c r="B259" s="6">
        <f t="shared" si="10"/>
        <v>21</v>
      </c>
      <c r="C259" s="7">
        <f t="shared" si="12"/>
        <v>243</v>
      </c>
      <c r="D259" s="8">
        <v>5.4800000000000001E-2</v>
      </c>
      <c r="E259" s="9">
        <f>I258*Table42111417[[#This Row],[Oprocentowanie]]/12</f>
        <v>0</v>
      </c>
      <c r="F259" s="9">
        <f>Table42111417[[#This Row],[Cała rata]]-Table42111417[[#This Row],[Odsetki normalne]]</f>
        <v>0</v>
      </c>
      <c r="G259" s="20">
        <f t="shared" si="11"/>
        <v>0</v>
      </c>
      <c r="H259" s="9"/>
      <c r="I259" s="9">
        <f>IF(I258-F259&gt;0.001,I258-F259-Table42111417[[#This Row],[Ile nadpłacamy przy tej racie?]],0)</f>
        <v>0</v>
      </c>
      <c r="K259" s="9">
        <f>IF(Table42111417[[#This Row],[Rok]]&lt;9,Table42111417[[#This Row],[Odsetki normalne]]*50%,Table42111417[[#This Row],[Odsetki normalne]])</f>
        <v>0</v>
      </c>
    </row>
    <row r="260" spans="2:11" x14ac:dyDescent="0.25">
      <c r="B260" s="6">
        <f t="shared" si="10"/>
        <v>21</v>
      </c>
      <c r="C260" s="7">
        <f t="shared" si="12"/>
        <v>244</v>
      </c>
      <c r="D260" s="8">
        <v>5.4800000000000001E-2</v>
      </c>
      <c r="E260" s="9">
        <f>I259*Table42111417[[#This Row],[Oprocentowanie]]/12</f>
        <v>0</v>
      </c>
      <c r="F260" s="9">
        <f>Table42111417[[#This Row],[Cała rata]]-Table42111417[[#This Row],[Odsetki normalne]]</f>
        <v>0</v>
      </c>
      <c r="G260" s="20">
        <f t="shared" si="11"/>
        <v>0</v>
      </c>
      <c r="H260" s="9"/>
      <c r="I260" s="9">
        <f>IF(I259-F260&gt;0.001,I259-F260-Table42111417[[#This Row],[Ile nadpłacamy przy tej racie?]],0)</f>
        <v>0</v>
      </c>
      <c r="K260" s="9">
        <f>IF(Table42111417[[#This Row],[Rok]]&lt;9,Table42111417[[#This Row],[Odsetki normalne]]*50%,Table42111417[[#This Row],[Odsetki normalne]])</f>
        <v>0</v>
      </c>
    </row>
    <row r="261" spans="2:11" x14ac:dyDescent="0.25">
      <c r="B261" s="6">
        <f t="shared" si="10"/>
        <v>21</v>
      </c>
      <c r="C261" s="7">
        <f t="shared" si="12"/>
        <v>245</v>
      </c>
      <c r="D261" s="8">
        <v>5.4800000000000001E-2</v>
      </c>
      <c r="E261" s="9">
        <f>I260*Table42111417[[#This Row],[Oprocentowanie]]/12</f>
        <v>0</v>
      </c>
      <c r="F261" s="9">
        <f>Table42111417[[#This Row],[Cała rata]]-Table42111417[[#This Row],[Odsetki normalne]]</f>
        <v>0</v>
      </c>
      <c r="G261" s="20">
        <f t="shared" si="11"/>
        <v>0</v>
      </c>
      <c r="H261" s="9"/>
      <c r="I261" s="9">
        <f>IF(I260-F261&gt;0.001,I260-F261-Table42111417[[#This Row],[Ile nadpłacamy przy tej racie?]],0)</f>
        <v>0</v>
      </c>
      <c r="K261" s="9">
        <f>IF(Table42111417[[#This Row],[Rok]]&lt;9,Table42111417[[#This Row],[Odsetki normalne]]*50%,Table42111417[[#This Row],[Odsetki normalne]])</f>
        <v>0</v>
      </c>
    </row>
    <row r="262" spans="2:11" x14ac:dyDescent="0.25">
      <c r="B262" s="6">
        <f t="shared" si="10"/>
        <v>21</v>
      </c>
      <c r="C262" s="7">
        <f t="shared" si="12"/>
        <v>246</v>
      </c>
      <c r="D262" s="8">
        <v>5.4800000000000001E-2</v>
      </c>
      <c r="E262" s="9">
        <f>I261*Table42111417[[#This Row],[Oprocentowanie]]/12</f>
        <v>0</v>
      </c>
      <c r="F262" s="9">
        <f>Table42111417[[#This Row],[Cała rata]]-Table42111417[[#This Row],[Odsetki normalne]]</f>
        <v>0</v>
      </c>
      <c r="G262" s="20">
        <f t="shared" si="11"/>
        <v>0</v>
      </c>
      <c r="H262" s="9"/>
      <c r="I262" s="9">
        <f>IF(I261-F262&gt;0.001,I261-F262-Table42111417[[#This Row],[Ile nadpłacamy przy tej racie?]],0)</f>
        <v>0</v>
      </c>
      <c r="K262" s="9">
        <f>IF(Table42111417[[#This Row],[Rok]]&lt;9,Table42111417[[#This Row],[Odsetki normalne]]*50%,Table42111417[[#This Row],[Odsetki normalne]])</f>
        <v>0</v>
      </c>
    </row>
    <row r="263" spans="2:11" x14ac:dyDescent="0.25">
      <c r="B263" s="6">
        <f t="shared" si="10"/>
        <v>21</v>
      </c>
      <c r="C263" s="7">
        <f t="shared" si="12"/>
        <v>247</v>
      </c>
      <c r="D263" s="8">
        <v>5.4800000000000001E-2</v>
      </c>
      <c r="E263" s="9">
        <f>I262*Table42111417[[#This Row],[Oprocentowanie]]/12</f>
        <v>0</v>
      </c>
      <c r="F263" s="9">
        <f>Table42111417[[#This Row],[Cała rata]]-Table42111417[[#This Row],[Odsetki normalne]]</f>
        <v>0</v>
      </c>
      <c r="G263" s="20">
        <f t="shared" si="11"/>
        <v>0</v>
      </c>
      <c r="H263" s="9"/>
      <c r="I263" s="9">
        <f>IF(I262-F263&gt;0.001,I262-F263-Table42111417[[#This Row],[Ile nadpłacamy przy tej racie?]],0)</f>
        <v>0</v>
      </c>
      <c r="K263" s="9">
        <f>IF(Table42111417[[#This Row],[Rok]]&lt;9,Table42111417[[#This Row],[Odsetki normalne]]*50%,Table42111417[[#This Row],[Odsetki normalne]])</f>
        <v>0</v>
      </c>
    </row>
    <row r="264" spans="2:11" x14ac:dyDescent="0.25">
      <c r="B264" s="6">
        <f t="shared" si="10"/>
        <v>21</v>
      </c>
      <c r="C264" s="7">
        <f t="shared" si="12"/>
        <v>248</v>
      </c>
      <c r="D264" s="8">
        <v>5.4800000000000001E-2</v>
      </c>
      <c r="E264" s="9">
        <f>I263*Table42111417[[#This Row],[Oprocentowanie]]/12</f>
        <v>0</v>
      </c>
      <c r="F264" s="9">
        <f>Table42111417[[#This Row],[Cała rata]]-Table42111417[[#This Row],[Odsetki normalne]]</f>
        <v>0</v>
      </c>
      <c r="G264" s="20">
        <f t="shared" si="11"/>
        <v>0</v>
      </c>
      <c r="H264" s="9"/>
      <c r="I264" s="9">
        <f>IF(I263-F264&gt;0.001,I263-F264-Table42111417[[#This Row],[Ile nadpłacamy przy tej racie?]],0)</f>
        <v>0</v>
      </c>
      <c r="K264" s="9">
        <f>IF(Table42111417[[#This Row],[Rok]]&lt;9,Table42111417[[#This Row],[Odsetki normalne]]*50%,Table42111417[[#This Row],[Odsetki normalne]])</f>
        <v>0</v>
      </c>
    </row>
    <row r="265" spans="2:11" x14ac:dyDescent="0.25">
      <c r="B265" s="6">
        <f t="shared" si="10"/>
        <v>21</v>
      </c>
      <c r="C265" s="7">
        <f t="shared" si="12"/>
        <v>249</v>
      </c>
      <c r="D265" s="8">
        <v>5.4800000000000001E-2</v>
      </c>
      <c r="E265" s="9">
        <f>I264*Table42111417[[#This Row],[Oprocentowanie]]/12</f>
        <v>0</v>
      </c>
      <c r="F265" s="9">
        <f>Table42111417[[#This Row],[Cała rata]]-Table42111417[[#This Row],[Odsetki normalne]]</f>
        <v>0</v>
      </c>
      <c r="G265" s="20">
        <f t="shared" si="11"/>
        <v>0</v>
      </c>
      <c r="H265" s="9"/>
      <c r="I265" s="9">
        <f>IF(I264-F265&gt;0.001,I264-F265-Table42111417[[#This Row],[Ile nadpłacamy przy tej racie?]],0)</f>
        <v>0</v>
      </c>
      <c r="K265" s="9">
        <f>IF(Table42111417[[#This Row],[Rok]]&lt;9,Table42111417[[#This Row],[Odsetki normalne]]*50%,Table42111417[[#This Row],[Odsetki normalne]])</f>
        <v>0</v>
      </c>
    </row>
    <row r="266" spans="2:11" x14ac:dyDescent="0.25">
      <c r="B266" s="6">
        <f t="shared" si="10"/>
        <v>21</v>
      </c>
      <c r="C266" s="7">
        <f t="shared" si="12"/>
        <v>250</v>
      </c>
      <c r="D266" s="8">
        <v>5.4800000000000001E-2</v>
      </c>
      <c r="E266" s="9">
        <f>I265*Table42111417[[#This Row],[Oprocentowanie]]/12</f>
        <v>0</v>
      </c>
      <c r="F266" s="9">
        <f>Table42111417[[#This Row],[Cała rata]]-Table42111417[[#This Row],[Odsetki normalne]]</f>
        <v>0</v>
      </c>
      <c r="G266" s="20">
        <f t="shared" si="11"/>
        <v>0</v>
      </c>
      <c r="H266" s="9"/>
      <c r="I266" s="9">
        <f>IF(I265-F266&gt;0.001,I265-F266-Table42111417[[#This Row],[Ile nadpłacamy przy tej racie?]],0)</f>
        <v>0</v>
      </c>
      <c r="K266" s="9">
        <f>IF(Table42111417[[#This Row],[Rok]]&lt;9,Table42111417[[#This Row],[Odsetki normalne]]*50%,Table42111417[[#This Row],[Odsetki normalne]])</f>
        <v>0</v>
      </c>
    </row>
    <row r="267" spans="2:11" x14ac:dyDescent="0.25">
      <c r="B267" s="6">
        <f t="shared" si="10"/>
        <v>21</v>
      </c>
      <c r="C267" s="7">
        <f t="shared" si="12"/>
        <v>251</v>
      </c>
      <c r="D267" s="8">
        <v>5.4800000000000001E-2</v>
      </c>
      <c r="E267" s="9">
        <f>I266*Table42111417[[#This Row],[Oprocentowanie]]/12</f>
        <v>0</v>
      </c>
      <c r="F267" s="9">
        <f>Table42111417[[#This Row],[Cała rata]]-Table42111417[[#This Row],[Odsetki normalne]]</f>
        <v>0</v>
      </c>
      <c r="G267" s="20">
        <f t="shared" si="11"/>
        <v>0</v>
      </c>
      <c r="H267" s="9"/>
      <c r="I267" s="9">
        <f>IF(I266-F267&gt;0.001,I266-F267-Table42111417[[#This Row],[Ile nadpłacamy przy tej racie?]],0)</f>
        <v>0</v>
      </c>
      <c r="K267" s="9">
        <f>IF(Table42111417[[#This Row],[Rok]]&lt;9,Table42111417[[#This Row],[Odsetki normalne]]*50%,Table42111417[[#This Row],[Odsetki normalne]])</f>
        <v>0</v>
      </c>
    </row>
    <row r="268" spans="2:11" x14ac:dyDescent="0.25">
      <c r="B268" s="6">
        <f t="shared" si="10"/>
        <v>21</v>
      </c>
      <c r="C268" s="7">
        <f t="shared" si="12"/>
        <v>252</v>
      </c>
      <c r="D268" s="8">
        <v>5.4800000000000001E-2</v>
      </c>
      <c r="E268" s="9">
        <f>I267*Table42111417[[#This Row],[Oprocentowanie]]/12</f>
        <v>0</v>
      </c>
      <c r="F268" s="9">
        <f>Table42111417[[#This Row],[Cała rata]]-Table42111417[[#This Row],[Odsetki normalne]]</f>
        <v>0</v>
      </c>
      <c r="G268" s="20">
        <f t="shared" si="11"/>
        <v>0</v>
      </c>
      <c r="H268" s="9"/>
      <c r="I268" s="9">
        <f>IF(I267-F268&gt;0.001,I267-F268-Table42111417[[#This Row],[Ile nadpłacamy przy tej racie?]],0)</f>
        <v>0</v>
      </c>
      <c r="K268" s="9">
        <f>IF(Table42111417[[#This Row],[Rok]]&lt;9,Table42111417[[#This Row],[Odsetki normalne]]*50%,Table42111417[[#This Row],[Odsetki normalne]])</f>
        <v>0</v>
      </c>
    </row>
    <row r="269" spans="2:11" x14ac:dyDescent="0.25">
      <c r="B269" s="1">
        <f t="shared" si="10"/>
        <v>22</v>
      </c>
      <c r="C269" s="4">
        <f t="shared" si="12"/>
        <v>253</v>
      </c>
      <c r="D269" s="5">
        <v>5.4800000000000001E-2</v>
      </c>
      <c r="E269" s="2">
        <f>I268*Table42111417[[#This Row],[Oprocentowanie]]/12</f>
        <v>0</v>
      </c>
      <c r="F269" s="2">
        <f>Table42111417[[#This Row],[Cała rata]]-Table42111417[[#This Row],[Odsetki normalne]]</f>
        <v>0</v>
      </c>
      <c r="G269" s="20">
        <f t="shared" si="11"/>
        <v>0</v>
      </c>
      <c r="H269" s="2"/>
      <c r="I269" s="11">
        <f>IF(I268-F269&gt;0.001,I268-F269-Table42111417[[#This Row],[Ile nadpłacamy przy tej racie?]],0)</f>
        <v>0</v>
      </c>
      <c r="K269" s="2">
        <f>IF(Table42111417[[#This Row],[Rok]]&lt;9,Table42111417[[#This Row],[Odsetki normalne]]*50%,Table42111417[[#This Row],[Odsetki normalne]])</f>
        <v>0</v>
      </c>
    </row>
    <row r="270" spans="2:11" x14ac:dyDescent="0.25">
      <c r="B270" s="1">
        <f t="shared" si="10"/>
        <v>22</v>
      </c>
      <c r="C270" s="4">
        <f t="shared" si="12"/>
        <v>254</v>
      </c>
      <c r="D270" s="5">
        <v>5.4800000000000001E-2</v>
      </c>
      <c r="E270" s="2">
        <f>I269*Table42111417[[#This Row],[Oprocentowanie]]/12</f>
        <v>0</v>
      </c>
      <c r="F270" s="2">
        <f>Table42111417[[#This Row],[Cała rata]]-Table42111417[[#This Row],[Odsetki normalne]]</f>
        <v>0</v>
      </c>
      <c r="G270" s="20">
        <f t="shared" si="11"/>
        <v>0</v>
      </c>
      <c r="H270" s="2"/>
      <c r="I270" s="11">
        <f>IF(I269-F270&gt;0.001,I269-F270-Table42111417[[#This Row],[Ile nadpłacamy przy tej racie?]],0)</f>
        <v>0</v>
      </c>
      <c r="K270" s="2">
        <f>IF(Table42111417[[#This Row],[Rok]]&lt;9,Table42111417[[#This Row],[Odsetki normalne]]*50%,Table42111417[[#This Row],[Odsetki normalne]])</f>
        <v>0</v>
      </c>
    </row>
    <row r="271" spans="2:11" x14ac:dyDescent="0.25">
      <c r="B271" s="1">
        <f t="shared" si="10"/>
        <v>22</v>
      </c>
      <c r="C271" s="4">
        <f t="shared" si="12"/>
        <v>255</v>
      </c>
      <c r="D271" s="5">
        <v>5.4800000000000001E-2</v>
      </c>
      <c r="E271" s="2">
        <f>I270*Table42111417[[#This Row],[Oprocentowanie]]/12</f>
        <v>0</v>
      </c>
      <c r="F271" s="2">
        <f>Table42111417[[#This Row],[Cała rata]]-Table42111417[[#This Row],[Odsetki normalne]]</f>
        <v>0</v>
      </c>
      <c r="G271" s="20">
        <f t="shared" si="11"/>
        <v>0</v>
      </c>
      <c r="H271" s="2"/>
      <c r="I271" s="11">
        <f>IF(I270-F271&gt;0.001,I270-F271-Table42111417[[#This Row],[Ile nadpłacamy przy tej racie?]],0)</f>
        <v>0</v>
      </c>
      <c r="K271" s="2">
        <f>IF(Table42111417[[#This Row],[Rok]]&lt;9,Table42111417[[#This Row],[Odsetki normalne]]*50%,Table42111417[[#This Row],[Odsetki normalne]])</f>
        <v>0</v>
      </c>
    </row>
    <row r="272" spans="2:11" x14ac:dyDescent="0.25">
      <c r="B272" s="1">
        <f t="shared" si="10"/>
        <v>22</v>
      </c>
      <c r="C272" s="4">
        <f t="shared" si="12"/>
        <v>256</v>
      </c>
      <c r="D272" s="5">
        <v>5.4800000000000001E-2</v>
      </c>
      <c r="E272" s="2">
        <f>I271*Table42111417[[#This Row],[Oprocentowanie]]/12</f>
        <v>0</v>
      </c>
      <c r="F272" s="2">
        <f>Table42111417[[#This Row],[Cała rata]]-Table42111417[[#This Row],[Odsetki normalne]]</f>
        <v>0</v>
      </c>
      <c r="G272" s="20">
        <f t="shared" si="11"/>
        <v>0</v>
      </c>
      <c r="H272" s="2"/>
      <c r="I272" s="11">
        <f>IF(I271-F272&gt;0.001,I271-F272-Table42111417[[#This Row],[Ile nadpłacamy przy tej racie?]],0)</f>
        <v>0</v>
      </c>
      <c r="K272" s="2">
        <f>IF(Table42111417[[#This Row],[Rok]]&lt;9,Table42111417[[#This Row],[Odsetki normalne]]*50%,Table42111417[[#This Row],[Odsetki normalne]])</f>
        <v>0</v>
      </c>
    </row>
    <row r="273" spans="2:11" x14ac:dyDescent="0.25">
      <c r="B273" s="1">
        <f t="shared" si="10"/>
        <v>22</v>
      </c>
      <c r="C273" s="4">
        <f t="shared" si="12"/>
        <v>257</v>
      </c>
      <c r="D273" s="5">
        <v>5.4800000000000001E-2</v>
      </c>
      <c r="E273" s="2">
        <f>I272*Table42111417[[#This Row],[Oprocentowanie]]/12</f>
        <v>0</v>
      </c>
      <c r="F273" s="2">
        <f>Table42111417[[#This Row],[Cała rata]]-Table42111417[[#This Row],[Odsetki normalne]]</f>
        <v>0</v>
      </c>
      <c r="G273" s="20">
        <f t="shared" si="11"/>
        <v>0</v>
      </c>
      <c r="H273" s="2"/>
      <c r="I273" s="11">
        <f>IF(I272-F273&gt;0.001,I272-F273-Table42111417[[#This Row],[Ile nadpłacamy przy tej racie?]],0)</f>
        <v>0</v>
      </c>
      <c r="K273" s="2">
        <f>IF(Table42111417[[#This Row],[Rok]]&lt;9,Table42111417[[#This Row],[Odsetki normalne]]*50%,Table42111417[[#This Row],[Odsetki normalne]])</f>
        <v>0</v>
      </c>
    </row>
    <row r="274" spans="2:11" x14ac:dyDescent="0.25">
      <c r="B274" s="1">
        <f t="shared" ref="B274:B337" si="13">ROUNDUP(C274/12,0)</f>
        <v>22</v>
      </c>
      <c r="C274" s="4">
        <f t="shared" si="12"/>
        <v>258</v>
      </c>
      <c r="D274" s="5">
        <v>5.4800000000000001E-2</v>
      </c>
      <c r="E274" s="2">
        <f>I273*Table42111417[[#This Row],[Oprocentowanie]]/12</f>
        <v>0</v>
      </c>
      <c r="F274" s="2">
        <f>Table42111417[[#This Row],[Cała rata]]-Table42111417[[#This Row],[Odsetki normalne]]</f>
        <v>0</v>
      </c>
      <c r="G274" s="20">
        <f t="shared" ref="G274:G337" si="14">IF(I273&gt;0.001,-$C$8,0)</f>
        <v>0</v>
      </c>
      <c r="H274" s="2"/>
      <c r="I274" s="11">
        <f>IF(I273-F274&gt;0.001,I273-F274-Table42111417[[#This Row],[Ile nadpłacamy przy tej racie?]],0)</f>
        <v>0</v>
      </c>
      <c r="K274" s="2">
        <f>IF(Table42111417[[#This Row],[Rok]]&lt;9,Table42111417[[#This Row],[Odsetki normalne]]*50%,Table42111417[[#This Row],[Odsetki normalne]])</f>
        <v>0</v>
      </c>
    </row>
    <row r="275" spans="2:11" x14ac:dyDescent="0.25">
      <c r="B275" s="1">
        <f t="shared" si="13"/>
        <v>22</v>
      </c>
      <c r="C275" s="4">
        <f t="shared" ref="C275:C338" si="15">C274+1</f>
        <v>259</v>
      </c>
      <c r="D275" s="5">
        <v>5.4800000000000001E-2</v>
      </c>
      <c r="E275" s="2">
        <f>I274*Table42111417[[#This Row],[Oprocentowanie]]/12</f>
        <v>0</v>
      </c>
      <c r="F275" s="2">
        <f>Table42111417[[#This Row],[Cała rata]]-Table42111417[[#This Row],[Odsetki normalne]]</f>
        <v>0</v>
      </c>
      <c r="G275" s="20">
        <f t="shared" si="14"/>
        <v>0</v>
      </c>
      <c r="H275" s="2"/>
      <c r="I275" s="11">
        <f>IF(I274-F275&gt;0.001,I274-F275-Table42111417[[#This Row],[Ile nadpłacamy przy tej racie?]],0)</f>
        <v>0</v>
      </c>
      <c r="K275" s="2">
        <f>IF(Table42111417[[#This Row],[Rok]]&lt;9,Table42111417[[#This Row],[Odsetki normalne]]*50%,Table42111417[[#This Row],[Odsetki normalne]])</f>
        <v>0</v>
      </c>
    </row>
    <row r="276" spans="2:11" x14ac:dyDescent="0.25">
      <c r="B276" s="1">
        <f t="shared" si="13"/>
        <v>22</v>
      </c>
      <c r="C276" s="4">
        <f t="shared" si="15"/>
        <v>260</v>
      </c>
      <c r="D276" s="5">
        <v>5.4800000000000001E-2</v>
      </c>
      <c r="E276" s="2">
        <f>I275*Table42111417[[#This Row],[Oprocentowanie]]/12</f>
        <v>0</v>
      </c>
      <c r="F276" s="2">
        <f>Table42111417[[#This Row],[Cała rata]]-Table42111417[[#This Row],[Odsetki normalne]]</f>
        <v>0</v>
      </c>
      <c r="G276" s="20">
        <f t="shared" si="14"/>
        <v>0</v>
      </c>
      <c r="H276" s="2"/>
      <c r="I276" s="11">
        <f>IF(I275-F276&gt;0.001,I275-F276-Table42111417[[#This Row],[Ile nadpłacamy przy tej racie?]],0)</f>
        <v>0</v>
      </c>
      <c r="K276" s="2">
        <f>IF(Table42111417[[#This Row],[Rok]]&lt;9,Table42111417[[#This Row],[Odsetki normalne]]*50%,Table42111417[[#This Row],[Odsetki normalne]])</f>
        <v>0</v>
      </c>
    </row>
    <row r="277" spans="2:11" x14ac:dyDescent="0.25">
      <c r="B277" s="1">
        <f t="shared" si="13"/>
        <v>22</v>
      </c>
      <c r="C277" s="4">
        <f t="shared" si="15"/>
        <v>261</v>
      </c>
      <c r="D277" s="5">
        <v>5.4800000000000001E-2</v>
      </c>
      <c r="E277" s="2">
        <f>I276*Table42111417[[#This Row],[Oprocentowanie]]/12</f>
        <v>0</v>
      </c>
      <c r="F277" s="2">
        <f>Table42111417[[#This Row],[Cała rata]]-Table42111417[[#This Row],[Odsetki normalne]]</f>
        <v>0</v>
      </c>
      <c r="G277" s="20">
        <f t="shared" si="14"/>
        <v>0</v>
      </c>
      <c r="H277" s="2"/>
      <c r="I277" s="11">
        <f>IF(I276-F277&gt;0.001,I276-F277-Table42111417[[#This Row],[Ile nadpłacamy przy tej racie?]],0)</f>
        <v>0</v>
      </c>
      <c r="K277" s="2">
        <f>IF(Table42111417[[#This Row],[Rok]]&lt;9,Table42111417[[#This Row],[Odsetki normalne]]*50%,Table42111417[[#This Row],[Odsetki normalne]])</f>
        <v>0</v>
      </c>
    </row>
    <row r="278" spans="2:11" x14ac:dyDescent="0.25">
      <c r="B278" s="1">
        <f t="shared" si="13"/>
        <v>22</v>
      </c>
      <c r="C278" s="4">
        <f t="shared" si="15"/>
        <v>262</v>
      </c>
      <c r="D278" s="5">
        <v>5.4800000000000001E-2</v>
      </c>
      <c r="E278" s="2">
        <f>I277*Table42111417[[#This Row],[Oprocentowanie]]/12</f>
        <v>0</v>
      </c>
      <c r="F278" s="2">
        <f>Table42111417[[#This Row],[Cała rata]]-Table42111417[[#This Row],[Odsetki normalne]]</f>
        <v>0</v>
      </c>
      <c r="G278" s="20">
        <f t="shared" si="14"/>
        <v>0</v>
      </c>
      <c r="H278" s="2"/>
      <c r="I278" s="11">
        <f>IF(I277-F278&gt;0.001,I277-F278-Table42111417[[#This Row],[Ile nadpłacamy przy tej racie?]],0)</f>
        <v>0</v>
      </c>
      <c r="K278" s="2">
        <f>IF(Table42111417[[#This Row],[Rok]]&lt;9,Table42111417[[#This Row],[Odsetki normalne]]*50%,Table42111417[[#This Row],[Odsetki normalne]])</f>
        <v>0</v>
      </c>
    </row>
    <row r="279" spans="2:11" x14ac:dyDescent="0.25">
      <c r="B279" s="1">
        <f t="shared" si="13"/>
        <v>22</v>
      </c>
      <c r="C279" s="4">
        <f t="shared" si="15"/>
        <v>263</v>
      </c>
      <c r="D279" s="5">
        <v>5.4800000000000001E-2</v>
      </c>
      <c r="E279" s="2">
        <f>I278*Table42111417[[#This Row],[Oprocentowanie]]/12</f>
        <v>0</v>
      </c>
      <c r="F279" s="2">
        <f>Table42111417[[#This Row],[Cała rata]]-Table42111417[[#This Row],[Odsetki normalne]]</f>
        <v>0</v>
      </c>
      <c r="G279" s="20">
        <f t="shared" si="14"/>
        <v>0</v>
      </c>
      <c r="H279" s="2"/>
      <c r="I279" s="11">
        <f>IF(I278-F279&gt;0.001,I278-F279-Table42111417[[#This Row],[Ile nadpłacamy przy tej racie?]],0)</f>
        <v>0</v>
      </c>
      <c r="K279" s="2">
        <f>IF(Table42111417[[#This Row],[Rok]]&lt;9,Table42111417[[#This Row],[Odsetki normalne]]*50%,Table42111417[[#This Row],[Odsetki normalne]])</f>
        <v>0</v>
      </c>
    </row>
    <row r="280" spans="2:11" x14ac:dyDescent="0.25">
      <c r="B280" s="1">
        <f t="shared" si="13"/>
        <v>22</v>
      </c>
      <c r="C280" s="4">
        <f t="shared" si="15"/>
        <v>264</v>
      </c>
      <c r="D280" s="5">
        <v>5.4800000000000001E-2</v>
      </c>
      <c r="E280" s="2">
        <f>I279*Table42111417[[#This Row],[Oprocentowanie]]/12</f>
        <v>0</v>
      </c>
      <c r="F280" s="2">
        <f>Table42111417[[#This Row],[Cała rata]]-Table42111417[[#This Row],[Odsetki normalne]]</f>
        <v>0</v>
      </c>
      <c r="G280" s="20">
        <f t="shared" si="14"/>
        <v>0</v>
      </c>
      <c r="H280" s="2"/>
      <c r="I280" s="11">
        <f>IF(I279-F280&gt;0.001,I279-F280-Table42111417[[#This Row],[Ile nadpłacamy przy tej racie?]],0)</f>
        <v>0</v>
      </c>
      <c r="K280" s="2">
        <f>IF(Table42111417[[#This Row],[Rok]]&lt;9,Table42111417[[#This Row],[Odsetki normalne]]*50%,Table42111417[[#This Row],[Odsetki normalne]])</f>
        <v>0</v>
      </c>
    </row>
    <row r="281" spans="2:11" x14ac:dyDescent="0.25">
      <c r="B281" s="6">
        <f t="shared" si="13"/>
        <v>23</v>
      </c>
      <c r="C281" s="7">
        <f t="shared" si="15"/>
        <v>265</v>
      </c>
      <c r="D281" s="8">
        <v>5.4800000000000001E-2</v>
      </c>
      <c r="E281" s="9">
        <f>I280*Table42111417[[#This Row],[Oprocentowanie]]/12</f>
        <v>0</v>
      </c>
      <c r="F281" s="9">
        <f>Table42111417[[#This Row],[Cała rata]]-Table42111417[[#This Row],[Odsetki normalne]]</f>
        <v>0</v>
      </c>
      <c r="G281" s="20">
        <f t="shared" si="14"/>
        <v>0</v>
      </c>
      <c r="H281" s="9"/>
      <c r="I281" s="9">
        <f>IF(I280-F281&gt;0.001,I280-F281-Table42111417[[#This Row],[Ile nadpłacamy przy tej racie?]],0)</f>
        <v>0</v>
      </c>
      <c r="K281" s="9">
        <f>IF(Table42111417[[#This Row],[Rok]]&lt;9,Table42111417[[#This Row],[Odsetki normalne]]*50%,Table42111417[[#This Row],[Odsetki normalne]])</f>
        <v>0</v>
      </c>
    </row>
    <row r="282" spans="2:11" x14ac:dyDescent="0.25">
      <c r="B282" s="6">
        <f t="shared" si="13"/>
        <v>23</v>
      </c>
      <c r="C282" s="7">
        <f t="shared" si="15"/>
        <v>266</v>
      </c>
      <c r="D282" s="8">
        <v>5.4800000000000001E-2</v>
      </c>
      <c r="E282" s="9">
        <f>I281*Table42111417[[#This Row],[Oprocentowanie]]/12</f>
        <v>0</v>
      </c>
      <c r="F282" s="9">
        <f>Table42111417[[#This Row],[Cała rata]]-Table42111417[[#This Row],[Odsetki normalne]]</f>
        <v>0</v>
      </c>
      <c r="G282" s="20">
        <f t="shared" si="14"/>
        <v>0</v>
      </c>
      <c r="H282" s="9"/>
      <c r="I282" s="9">
        <f>IF(I281-F282&gt;0.001,I281-F282-Table42111417[[#This Row],[Ile nadpłacamy przy tej racie?]],0)</f>
        <v>0</v>
      </c>
      <c r="K282" s="9">
        <f>IF(Table42111417[[#This Row],[Rok]]&lt;9,Table42111417[[#This Row],[Odsetki normalne]]*50%,Table42111417[[#This Row],[Odsetki normalne]])</f>
        <v>0</v>
      </c>
    </row>
    <row r="283" spans="2:11" x14ac:dyDescent="0.25">
      <c r="B283" s="6">
        <f t="shared" si="13"/>
        <v>23</v>
      </c>
      <c r="C283" s="7">
        <f t="shared" si="15"/>
        <v>267</v>
      </c>
      <c r="D283" s="8">
        <v>5.4800000000000001E-2</v>
      </c>
      <c r="E283" s="9">
        <f>I282*Table42111417[[#This Row],[Oprocentowanie]]/12</f>
        <v>0</v>
      </c>
      <c r="F283" s="9">
        <f>Table42111417[[#This Row],[Cała rata]]-Table42111417[[#This Row],[Odsetki normalne]]</f>
        <v>0</v>
      </c>
      <c r="G283" s="20">
        <f t="shared" si="14"/>
        <v>0</v>
      </c>
      <c r="H283" s="9"/>
      <c r="I283" s="9">
        <f>IF(I282-F283&gt;0.001,I282-F283-Table42111417[[#This Row],[Ile nadpłacamy przy tej racie?]],0)</f>
        <v>0</v>
      </c>
      <c r="K283" s="9">
        <f>IF(Table42111417[[#This Row],[Rok]]&lt;9,Table42111417[[#This Row],[Odsetki normalne]]*50%,Table42111417[[#This Row],[Odsetki normalne]])</f>
        <v>0</v>
      </c>
    </row>
    <row r="284" spans="2:11" x14ac:dyDescent="0.25">
      <c r="B284" s="6">
        <f t="shared" si="13"/>
        <v>23</v>
      </c>
      <c r="C284" s="7">
        <f t="shared" si="15"/>
        <v>268</v>
      </c>
      <c r="D284" s="8">
        <v>5.4800000000000001E-2</v>
      </c>
      <c r="E284" s="9">
        <f>I283*Table42111417[[#This Row],[Oprocentowanie]]/12</f>
        <v>0</v>
      </c>
      <c r="F284" s="9">
        <f>Table42111417[[#This Row],[Cała rata]]-Table42111417[[#This Row],[Odsetki normalne]]</f>
        <v>0</v>
      </c>
      <c r="G284" s="20">
        <f t="shared" si="14"/>
        <v>0</v>
      </c>
      <c r="H284" s="9"/>
      <c r="I284" s="9">
        <f>IF(I283-F284&gt;0.001,I283-F284-Table42111417[[#This Row],[Ile nadpłacamy przy tej racie?]],0)</f>
        <v>0</v>
      </c>
      <c r="K284" s="9">
        <f>IF(Table42111417[[#This Row],[Rok]]&lt;9,Table42111417[[#This Row],[Odsetki normalne]]*50%,Table42111417[[#This Row],[Odsetki normalne]])</f>
        <v>0</v>
      </c>
    </row>
    <row r="285" spans="2:11" x14ac:dyDescent="0.25">
      <c r="B285" s="6">
        <f t="shared" si="13"/>
        <v>23</v>
      </c>
      <c r="C285" s="7">
        <f t="shared" si="15"/>
        <v>269</v>
      </c>
      <c r="D285" s="8">
        <v>5.4800000000000001E-2</v>
      </c>
      <c r="E285" s="9">
        <f>I284*Table42111417[[#This Row],[Oprocentowanie]]/12</f>
        <v>0</v>
      </c>
      <c r="F285" s="9">
        <f>Table42111417[[#This Row],[Cała rata]]-Table42111417[[#This Row],[Odsetki normalne]]</f>
        <v>0</v>
      </c>
      <c r="G285" s="20">
        <f t="shared" si="14"/>
        <v>0</v>
      </c>
      <c r="H285" s="9"/>
      <c r="I285" s="9">
        <f>IF(I284-F285&gt;0.001,I284-F285-Table42111417[[#This Row],[Ile nadpłacamy przy tej racie?]],0)</f>
        <v>0</v>
      </c>
      <c r="K285" s="9">
        <f>IF(Table42111417[[#This Row],[Rok]]&lt;9,Table42111417[[#This Row],[Odsetki normalne]]*50%,Table42111417[[#This Row],[Odsetki normalne]])</f>
        <v>0</v>
      </c>
    </row>
    <row r="286" spans="2:11" x14ac:dyDescent="0.25">
      <c r="B286" s="6">
        <f t="shared" si="13"/>
        <v>23</v>
      </c>
      <c r="C286" s="7">
        <f t="shared" si="15"/>
        <v>270</v>
      </c>
      <c r="D286" s="8">
        <v>5.4800000000000001E-2</v>
      </c>
      <c r="E286" s="9">
        <f>I285*Table42111417[[#This Row],[Oprocentowanie]]/12</f>
        <v>0</v>
      </c>
      <c r="F286" s="9">
        <f>Table42111417[[#This Row],[Cała rata]]-Table42111417[[#This Row],[Odsetki normalne]]</f>
        <v>0</v>
      </c>
      <c r="G286" s="20">
        <f t="shared" si="14"/>
        <v>0</v>
      </c>
      <c r="H286" s="9"/>
      <c r="I286" s="9">
        <f>IF(I285-F286&gt;0.001,I285-F286-Table42111417[[#This Row],[Ile nadpłacamy przy tej racie?]],0)</f>
        <v>0</v>
      </c>
      <c r="K286" s="9">
        <f>IF(Table42111417[[#This Row],[Rok]]&lt;9,Table42111417[[#This Row],[Odsetki normalne]]*50%,Table42111417[[#This Row],[Odsetki normalne]])</f>
        <v>0</v>
      </c>
    </row>
    <row r="287" spans="2:11" x14ac:dyDescent="0.25">
      <c r="B287" s="6">
        <f t="shared" si="13"/>
        <v>23</v>
      </c>
      <c r="C287" s="7">
        <f t="shared" si="15"/>
        <v>271</v>
      </c>
      <c r="D287" s="8">
        <v>5.4800000000000001E-2</v>
      </c>
      <c r="E287" s="9">
        <f>I286*Table42111417[[#This Row],[Oprocentowanie]]/12</f>
        <v>0</v>
      </c>
      <c r="F287" s="9">
        <f>Table42111417[[#This Row],[Cała rata]]-Table42111417[[#This Row],[Odsetki normalne]]</f>
        <v>0</v>
      </c>
      <c r="G287" s="20">
        <f t="shared" si="14"/>
        <v>0</v>
      </c>
      <c r="H287" s="9"/>
      <c r="I287" s="9">
        <f>IF(I286-F287&gt;0.001,I286-F287-Table42111417[[#This Row],[Ile nadpłacamy przy tej racie?]],0)</f>
        <v>0</v>
      </c>
      <c r="K287" s="9">
        <f>IF(Table42111417[[#This Row],[Rok]]&lt;9,Table42111417[[#This Row],[Odsetki normalne]]*50%,Table42111417[[#This Row],[Odsetki normalne]])</f>
        <v>0</v>
      </c>
    </row>
    <row r="288" spans="2:11" x14ac:dyDescent="0.25">
      <c r="B288" s="6">
        <f t="shared" si="13"/>
        <v>23</v>
      </c>
      <c r="C288" s="7">
        <f t="shared" si="15"/>
        <v>272</v>
      </c>
      <c r="D288" s="8">
        <v>5.4800000000000001E-2</v>
      </c>
      <c r="E288" s="9">
        <f>I287*Table42111417[[#This Row],[Oprocentowanie]]/12</f>
        <v>0</v>
      </c>
      <c r="F288" s="9">
        <f>Table42111417[[#This Row],[Cała rata]]-Table42111417[[#This Row],[Odsetki normalne]]</f>
        <v>0</v>
      </c>
      <c r="G288" s="20">
        <f t="shared" si="14"/>
        <v>0</v>
      </c>
      <c r="H288" s="9"/>
      <c r="I288" s="9">
        <f>IF(I287-F288&gt;0.001,I287-F288-Table42111417[[#This Row],[Ile nadpłacamy przy tej racie?]],0)</f>
        <v>0</v>
      </c>
      <c r="K288" s="9">
        <f>IF(Table42111417[[#This Row],[Rok]]&lt;9,Table42111417[[#This Row],[Odsetki normalne]]*50%,Table42111417[[#This Row],[Odsetki normalne]])</f>
        <v>0</v>
      </c>
    </row>
    <row r="289" spans="2:11" x14ac:dyDescent="0.25">
      <c r="B289" s="6">
        <f t="shared" si="13"/>
        <v>23</v>
      </c>
      <c r="C289" s="7">
        <f t="shared" si="15"/>
        <v>273</v>
      </c>
      <c r="D289" s="8">
        <v>5.4800000000000001E-2</v>
      </c>
      <c r="E289" s="9">
        <f>I288*Table42111417[[#This Row],[Oprocentowanie]]/12</f>
        <v>0</v>
      </c>
      <c r="F289" s="9">
        <f>Table42111417[[#This Row],[Cała rata]]-Table42111417[[#This Row],[Odsetki normalne]]</f>
        <v>0</v>
      </c>
      <c r="G289" s="20">
        <f t="shared" si="14"/>
        <v>0</v>
      </c>
      <c r="H289" s="9"/>
      <c r="I289" s="9">
        <f>IF(I288-F289&gt;0.001,I288-F289-Table42111417[[#This Row],[Ile nadpłacamy przy tej racie?]],0)</f>
        <v>0</v>
      </c>
      <c r="K289" s="9">
        <f>IF(Table42111417[[#This Row],[Rok]]&lt;9,Table42111417[[#This Row],[Odsetki normalne]]*50%,Table42111417[[#This Row],[Odsetki normalne]])</f>
        <v>0</v>
      </c>
    </row>
    <row r="290" spans="2:11" x14ac:dyDescent="0.25">
      <c r="B290" s="6">
        <f t="shared" si="13"/>
        <v>23</v>
      </c>
      <c r="C290" s="7">
        <f t="shared" si="15"/>
        <v>274</v>
      </c>
      <c r="D290" s="8">
        <v>5.4800000000000001E-2</v>
      </c>
      <c r="E290" s="9">
        <f>I289*Table42111417[[#This Row],[Oprocentowanie]]/12</f>
        <v>0</v>
      </c>
      <c r="F290" s="9">
        <f>Table42111417[[#This Row],[Cała rata]]-Table42111417[[#This Row],[Odsetki normalne]]</f>
        <v>0</v>
      </c>
      <c r="G290" s="20">
        <f t="shared" si="14"/>
        <v>0</v>
      </c>
      <c r="H290" s="9"/>
      <c r="I290" s="9">
        <f>IF(I289-F290&gt;0.001,I289-F290-Table42111417[[#This Row],[Ile nadpłacamy przy tej racie?]],0)</f>
        <v>0</v>
      </c>
      <c r="K290" s="9">
        <f>IF(Table42111417[[#This Row],[Rok]]&lt;9,Table42111417[[#This Row],[Odsetki normalne]]*50%,Table42111417[[#This Row],[Odsetki normalne]])</f>
        <v>0</v>
      </c>
    </row>
    <row r="291" spans="2:11" x14ac:dyDescent="0.25">
      <c r="B291" s="6">
        <f t="shared" si="13"/>
        <v>23</v>
      </c>
      <c r="C291" s="7">
        <f t="shared" si="15"/>
        <v>275</v>
      </c>
      <c r="D291" s="8">
        <v>5.4800000000000001E-2</v>
      </c>
      <c r="E291" s="9">
        <f>I290*Table42111417[[#This Row],[Oprocentowanie]]/12</f>
        <v>0</v>
      </c>
      <c r="F291" s="9">
        <f>Table42111417[[#This Row],[Cała rata]]-Table42111417[[#This Row],[Odsetki normalne]]</f>
        <v>0</v>
      </c>
      <c r="G291" s="20">
        <f t="shared" si="14"/>
        <v>0</v>
      </c>
      <c r="H291" s="9"/>
      <c r="I291" s="9">
        <f>IF(I290-F291&gt;0.001,I290-F291-Table42111417[[#This Row],[Ile nadpłacamy przy tej racie?]],0)</f>
        <v>0</v>
      </c>
      <c r="K291" s="9">
        <f>IF(Table42111417[[#This Row],[Rok]]&lt;9,Table42111417[[#This Row],[Odsetki normalne]]*50%,Table42111417[[#This Row],[Odsetki normalne]])</f>
        <v>0</v>
      </c>
    </row>
    <row r="292" spans="2:11" x14ac:dyDescent="0.25">
      <c r="B292" s="6">
        <f t="shared" si="13"/>
        <v>23</v>
      </c>
      <c r="C292" s="7">
        <f t="shared" si="15"/>
        <v>276</v>
      </c>
      <c r="D292" s="8">
        <v>5.4800000000000001E-2</v>
      </c>
      <c r="E292" s="9">
        <f>I291*Table42111417[[#This Row],[Oprocentowanie]]/12</f>
        <v>0</v>
      </c>
      <c r="F292" s="9">
        <f>Table42111417[[#This Row],[Cała rata]]-Table42111417[[#This Row],[Odsetki normalne]]</f>
        <v>0</v>
      </c>
      <c r="G292" s="20">
        <f t="shared" si="14"/>
        <v>0</v>
      </c>
      <c r="H292" s="9"/>
      <c r="I292" s="9">
        <f>IF(I291-F292&gt;0.001,I291-F292-Table42111417[[#This Row],[Ile nadpłacamy przy tej racie?]],0)</f>
        <v>0</v>
      </c>
      <c r="K292" s="9">
        <f>IF(Table42111417[[#This Row],[Rok]]&lt;9,Table42111417[[#This Row],[Odsetki normalne]]*50%,Table42111417[[#This Row],[Odsetki normalne]])</f>
        <v>0</v>
      </c>
    </row>
    <row r="293" spans="2:11" x14ac:dyDescent="0.25">
      <c r="B293" s="1">
        <f t="shared" si="13"/>
        <v>24</v>
      </c>
      <c r="C293" s="4">
        <f t="shared" si="15"/>
        <v>277</v>
      </c>
      <c r="D293" s="5">
        <v>5.4800000000000001E-2</v>
      </c>
      <c r="E293" s="2">
        <f>I292*Table42111417[[#This Row],[Oprocentowanie]]/12</f>
        <v>0</v>
      </c>
      <c r="F293" s="2">
        <f>Table42111417[[#This Row],[Cała rata]]-Table42111417[[#This Row],[Odsetki normalne]]</f>
        <v>0</v>
      </c>
      <c r="G293" s="20">
        <f t="shared" si="14"/>
        <v>0</v>
      </c>
      <c r="H293" s="2"/>
      <c r="I293" s="11">
        <f>IF(I292-F293&gt;0.001,I292-F293-Table42111417[[#This Row],[Ile nadpłacamy przy tej racie?]],0)</f>
        <v>0</v>
      </c>
      <c r="K293" s="2">
        <f>IF(Table42111417[[#This Row],[Rok]]&lt;9,Table42111417[[#This Row],[Odsetki normalne]]*50%,Table42111417[[#This Row],[Odsetki normalne]])</f>
        <v>0</v>
      </c>
    </row>
    <row r="294" spans="2:11" x14ac:dyDescent="0.25">
      <c r="B294" s="1">
        <f t="shared" si="13"/>
        <v>24</v>
      </c>
      <c r="C294" s="4">
        <f t="shared" si="15"/>
        <v>278</v>
      </c>
      <c r="D294" s="5">
        <v>5.4800000000000001E-2</v>
      </c>
      <c r="E294" s="2">
        <f>I293*Table42111417[[#This Row],[Oprocentowanie]]/12</f>
        <v>0</v>
      </c>
      <c r="F294" s="2">
        <f>Table42111417[[#This Row],[Cała rata]]-Table42111417[[#This Row],[Odsetki normalne]]</f>
        <v>0</v>
      </c>
      <c r="G294" s="20">
        <f t="shared" si="14"/>
        <v>0</v>
      </c>
      <c r="H294" s="2"/>
      <c r="I294" s="11">
        <f>IF(I293-F294&gt;0.001,I293-F294-Table42111417[[#This Row],[Ile nadpłacamy przy tej racie?]],0)</f>
        <v>0</v>
      </c>
      <c r="K294" s="2">
        <f>IF(Table42111417[[#This Row],[Rok]]&lt;9,Table42111417[[#This Row],[Odsetki normalne]]*50%,Table42111417[[#This Row],[Odsetki normalne]])</f>
        <v>0</v>
      </c>
    </row>
    <row r="295" spans="2:11" x14ac:dyDescent="0.25">
      <c r="B295" s="1">
        <f t="shared" si="13"/>
        <v>24</v>
      </c>
      <c r="C295" s="4">
        <f t="shared" si="15"/>
        <v>279</v>
      </c>
      <c r="D295" s="5">
        <v>5.4800000000000001E-2</v>
      </c>
      <c r="E295" s="2">
        <f>I294*Table42111417[[#This Row],[Oprocentowanie]]/12</f>
        <v>0</v>
      </c>
      <c r="F295" s="2">
        <f>Table42111417[[#This Row],[Cała rata]]-Table42111417[[#This Row],[Odsetki normalne]]</f>
        <v>0</v>
      </c>
      <c r="G295" s="20">
        <f t="shared" si="14"/>
        <v>0</v>
      </c>
      <c r="H295" s="2"/>
      <c r="I295" s="11">
        <f>IF(I294-F295&gt;0.001,I294-F295-Table42111417[[#This Row],[Ile nadpłacamy przy tej racie?]],0)</f>
        <v>0</v>
      </c>
      <c r="K295" s="2">
        <f>IF(Table42111417[[#This Row],[Rok]]&lt;9,Table42111417[[#This Row],[Odsetki normalne]]*50%,Table42111417[[#This Row],[Odsetki normalne]])</f>
        <v>0</v>
      </c>
    </row>
    <row r="296" spans="2:11" x14ac:dyDescent="0.25">
      <c r="B296" s="1">
        <f t="shared" si="13"/>
        <v>24</v>
      </c>
      <c r="C296" s="4">
        <f t="shared" si="15"/>
        <v>280</v>
      </c>
      <c r="D296" s="5">
        <v>5.4800000000000001E-2</v>
      </c>
      <c r="E296" s="2">
        <f>I295*Table42111417[[#This Row],[Oprocentowanie]]/12</f>
        <v>0</v>
      </c>
      <c r="F296" s="2">
        <f>Table42111417[[#This Row],[Cała rata]]-Table42111417[[#This Row],[Odsetki normalne]]</f>
        <v>0</v>
      </c>
      <c r="G296" s="20">
        <f t="shared" si="14"/>
        <v>0</v>
      </c>
      <c r="H296" s="2"/>
      <c r="I296" s="11">
        <f>IF(I295-F296&gt;0.001,I295-F296-Table42111417[[#This Row],[Ile nadpłacamy przy tej racie?]],0)</f>
        <v>0</v>
      </c>
      <c r="K296" s="2">
        <f>IF(Table42111417[[#This Row],[Rok]]&lt;9,Table42111417[[#This Row],[Odsetki normalne]]*50%,Table42111417[[#This Row],[Odsetki normalne]])</f>
        <v>0</v>
      </c>
    </row>
    <row r="297" spans="2:11" x14ac:dyDescent="0.25">
      <c r="B297" s="1">
        <f t="shared" si="13"/>
        <v>24</v>
      </c>
      <c r="C297" s="4">
        <f t="shared" si="15"/>
        <v>281</v>
      </c>
      <c r="D297" s="5">
        <v>5.4800000000000001E-2</v>
      </c>
      <c r="E297" s="2">
        <f>I296*Table42111417[[#This Row],[Oprocentowanie]]/12</f>
        <v>0</v>
      </c>
      <c r="F297" s="2">
        <f>Table42111417[[#This Row],[Cała rata]]-Table42111417[[#This Row],[Odsetki normalne]]</f>
        <v>0</v>
      </c>
      <c r="G297" s="20">
        <f t="shared" si="14"/>
        <v>0</v>
      </c>
      <c r="H297" s="2"/>
      <c r="I297" s="11">
        <f>IF(I296-F297&gt;0.001,I296-F297-Table42111417[[#This Row],[Ile nadpłacamy przy tej racie?]],0)</f>
        <v>0</v>
      </c>
      <c r="K297" s="2">
        <f>IF(Table42111417[[#This Row],[Rok]]&lt;9,Table42111417[[#This Row],[Odsetki normalne]]*50%,Table42111417[[#This Row],[Odsetki normalne]])</f>
        <v>0</v>
      </c>
    </row>
    <row r="298" spans="2:11" x14ac:dyDescent="0.25">
      <c r="B298" s="1">
        <f t="shared" si="13"/>
        <v>24</v>
      </c>
      <c r="C298" s="4">
        <f t="shared" si="15"/>
        <v>282</v>
      </c>
      <c r="D298" s="5">
        <v>5.4800000000000001E-2</v>
      </c>
      <c r="E298" s="2">
        <f>I297*Table42111417[[#This Row],[Oprocentowanie]]/12</f>
        <v>0</v>
      </c>
      <c r="F298" s="2">
        <f>Table42111417[[#This Row],[Cała rata]]-Table42111417[[#This Row],[Odsetki normalne]]</f>
        <v>0</v>
      </c>
      <c r="G298" s="20">
        <f t="shared" si="14"/>
        <v>0</v>
      </c>
      <c r="H298" s="2"/>
      <c r="I298" s="11">
        <f>IF(I297-F298&gt;0.001,I297-F298-Table42111417[[#This Row],[Ile nadpłacamy przy tej racie?]],0)</f>
        <v>0</v>
      </c>
      <c r="K298" s="2">
        <f>IF(Table42111417[[#This Row],[Rok]]&lt;9,Table42111417[[#This Row],[Odsetki normalne]]*50%,Table42111417[[#This Row],[Odsetki normalne]])</f>
        <v>0</v>
      </c>
    </row>
    <row r="299" spans="2:11" x14ac:dyDescent="0.25">
      <c r="B299" s="1">
        <f t="shared" si="13"/>
        <v>24</v>
      </c>
      <c r="C299" s="4">
        <f t="shared" si="15"/>
        <v>283</v>
      </c>
      <c r="D299" s="5">
        <v>5.4800000000000001E-2</v>
      </c>
      <c r="E299" s="2">
        <f>I298*Table42111417[[#This Row],[Oprocentowanie]]/12</f>
        <v>0</v>
      </c>
      <c r="F299" s="2">
        <f>Table42111417[[#This Row],[Cała rata]]-Table42111417[[#This Row],[Odsetki normalne]]</f>
        <v>0</v>
      </c>
      <c r="G299" s="20">
        <f t="shared" si="14"/>
        <v>0</v>
      </c>
      <c r="H299" s="2"/>
      <c r="I299" s="11">
        <f>IF(I298-F299&gt;0.001,I298-F299-Table42111417[[#This Row],[Ile nadpłacamy przy tej racie?]],0)</f>
        <v>0</v>
      </c>
      <c r="K299" s="2">
        <f>IF(Table42111417[[#This Row],[Rok]]&lt;9,Table42111417[[#This Row],[Odsetki normalne]]*50%,Table42111417[[#This Row],[Odsetki normalne]])</f>
        <v>0</v>
      </c>
    </row>
    <row r="300" spans="2:11" x14ac:dyDescent="0.25">
      <c r="B300" s="1">
        <f t="shared" si="13"/>
        <v>24</v>
      </c>
      <c r="C300" s="4">
        <f t="shared" si="15"/>
        <v>284</v>
      </c>
      <c r="D300" s="5">
        <v>5.4800000000000001E-2</v>
      </c>
      <c r="E300" s="2">
        <f>I299*Table42111417[[#This Row],[Oprocentowanie]]/12</f>
        <v>0</v>
      </c>
      <c r="F300" s="2">
        <f>Table42111417[[#This Row],[Cała rata]]-Table42111417[[#This Row],[Odsetki normalne]]</f>
        <v>0</v>
      </c>
      <c r="G300" s="20">
        <f t="shared" si="14"/>
        <v>0</v>
      </c>
      <c r="H300" s="2"/>
      <c r="I300" s="11">
        <f>IF(I299-F300&gt;0.001,I299-F300-Table42111417[[#This Row],[Ile nadpłacamy przy tej racie?]],0)</f>
        <v>0</v>
      </c>
      <c r="K300" s="2">
        <f>IF(Table42111417[[#This Row],[Rok]]&lt;9,Table42111417[[#This Row],[Odsetki normalne]]*50%,Table42111417[[#This Row],[Odsetki normalne]])</f>
        <v>0</v>
      </c>
    </row>
    <row r="301" spans="2:11" x14ac:dyDescent="0.25">
      <c r="B301" s="1">
        <f t="shared" si="13"/>
        <v>24</v>
      </c>
      <c r="C301" s="4">
        <f t="shared" si="15"/>
        <v>285</v>
      </c>
      <c r="D301" s="5">
        <v>5.4800000000000001E-2</v>
      </c>
      <c r="E301" s="2">
        <f>I300*Table42111417[[#This Row],[Oprocentowanie]]/12</f>
        <v>0</v>
      </c>
      <c r="F301" s="2">
        <f>Table42111417[[#This Row],[Cała rata]]-Table42111417[[#This Row],[Odsetki normalne]]</f>
        <v>0</v>
      </c>
      <c r="G301" s="20">
        <f t="shared" si="14"/>
        <v>0</v>
      </c>
      <c r="H301" s="2"/>
      <c r="I301" s="11">
        <f>IF(I300-F301&gt;0.001,I300-F301-Table42111417[[#This Row],[Ile nadpłacamy przy tej racie?]],0)</f>
        <v>0</v>
      </c>
      <c r="K301" s="2">
        <f>IF(Table42111417[[#This Row],[Rok]]&lt;9,Table42111417[[#This Row],[Odsetki normalne]]*50%,Table42111417[[#This Row],[Odsetki normalne]])</f>
        <v>0</v>
      </c>
    </row>
    <row r="302" spans="2:11" x14ac:dyDescent="0.25">
      <c r="B302" s="1">
        <f t="shared" si="13"/>
        <v>24</v>
      </c>
      <c r="C302" s="4">
        <f t="shared" si="15"/>
        <v>286</v>
      </c>
      <c r="D302" s="5">
        <v>5.4800000000000001E-2</v>
      </c>
      <c r="E302" s="2">
        <f>I301*Table42111417[[#This Row],[Oprocentowanie]]/12</f>
        <v>0</v>
      </c>
      <c r="F302" s="2">
        <f>Table42111417[[#This Row],[Cała rata]]-Table42111417[[#This Row],[Odsetki normalne]]</f>
        <v>0</v>
      </c>
      <c r="G302" s="20">
        <f t="shared" si="14"/>
        <v>0</v>
      </c>
      <c r="H302" s="2"/>
      <c r="I302" s="11">
        <f>IF(I301-F302&gt;0.001,I301-F302-Table42111417[[#This Row],[Ile nadpłacamy przy tej racie?]],0)</f>
        <v>0</v>
      </c>
      <c r="K302" s="2">
        <f>IF(Table42111417[[#This Row],[Rok]]&lt;9,Table42111417[[#This Row],[Odsetki normalne]]*50%,Table42111417[[#This Row],[Odsetki normalne]])</f>
        <v>0</v>
      </c>
    </row>
    <row r="303" spans="2:11" x14ac:dyDescent="0.25">
      <c r="B303" s="1">
        <f t="shared" si="13"/>
        <v>24</v>
      </c>
      <c r="C303" s="4">
        <f t="shared" si="15"/>
        <v>287</v>
      </c>
      <c r="D303" s="5">
        <v>5.4800000000000001E-2</v>
      </c>
      <c r="E303" s="2">
        <f>I302*Table42111417[[#This Row],[Oprocentowanie]]/12</f>
        <v>0</v>
      </c>
      <c r="F303" s="2">
        <f>Table42111417[[#This Row],[Cała rata]]-Table42111417[[#This Row],[Odsetki normalne]]</f>
        <v>0</v>
      </c>
      <c r="G303" s="20">
        <f t="shared" si="14"/>
        <v>0</v>
      </c>
      <c r="H303" s="2"/>
      <c r="I303" s="11">
        <f>IF(I302-F303&gt;0.001,I302-F303-Table42111417[[#This Row],[Ile nadpłacamy przy tej racie?]],0)</f>
        <v>0</v>
      </c>
      <c r="K303" s="2">
        <f>IF(Table42111417[[#This Row],[Rok]]&lt;9,Table42111417[[#This Row],[Odsetki normalne]]*50%,Table42111417[[#This Row],[Odsetki normalne]])</f>
        <v>0</v>
      </c>
    </row>
    <row r="304" spans="2:11" x14ac:dyDescent="0.25">
      <c r="B304" s="1">
        <f t="shared" si="13"/>
        <v>24</v>
      </c>
      <c r="C304" s="4">
        <f t="shared" si="15"/>
        <v>288</v>
      </c>
      <c r="D304" s="5">
        <v>5.4800000000000001E-2</v>
      </c>
      <c r="E304" s="2">
        <f>I303*Table42111417[[#This Row],[Oprocentowanie]]/12</f>
        <v>0</v>
      </c>
      <c r="F304" s="2">
        <f>Table42111417[[#This Row],[Cała rata]]-Table42111417[[#This Row],[Odsetki normalne]]</f>
        <v>0</v>
      </c>
      <c r="G304" s="20">
        <f t="shared" si="14"/>
        <v>0</v>
      </c>
      <c r="H304" s="2"/>
      <c r="I304" s="11">
        <f>IF(I303-F304&gt;0.001,I303-F304-Table42111417[[#This Row],[Ile nadpłacamy przy tej racie?]],0)</f>
        <v>0</v>
      </c>
      <c r="K304" s="2">
        <f>IF(Table42111417[[#This Row],[Rok]]&lt;9,Table42111417[[#This Row],[Odsetki normalne]]*50%,Table42111417[[#This Row],[Odsetki normalne]])</f>
        <v>0</v>
      </c>
    </row>
    <row r="305" spans="2:11" x14ac:dyDescent="0.25">
      <c r="B305" s="6">
        <f t="shared" si="13"/>
        <v>25</v>
      </c>
      <c r="C305" s="7">
        <f t="shared" si="15"/>
        <v>289</v>
      </c>
      <c r="D305" s="8">
        <v>5.4800000000000001E-2</v>
      </c>
      <c r="E305" s="9">
        <f>I304*Table42111417[[#This Row],[Oprocentowanie]]/12</f>
        <v>0</v>
      </c>
      <c r="F305" s="9">
        <f>Table42111417[[#This Row],[Cała rata]]-Table42111417[[#This Row],[Odsetki normalne]]</f>
        <v>0</v>
      </c>
      <c r="G305" s="20">
        <f t="shared" si="14"/>
        <v>0</v>
      </c>
      <c r="H305" s="9"/>
      <c r="I305" s="9">
        <f>IF(I304-F305&gt;0.001,I304-F305-Table42111417[[#This Row],[Ile nadpłacamy przy tej racie?]],0)</f>
        <v>0</v>
      </c>
      <c r="K305" s="9">
        <f>IF(Table42111417[[#This Row],[Rok]]&lt;9,Table42111417[[#This Row],[Odsetki normalne]]*50%,Table42111417[[#This Row],[Odsetki normalne]])</f>
        <v>0</v>
      </c>
    </row>
    <row r="306" spans="2:11" x14ac:dyDescent="0.25">
      <c r="B306" s="6">
        <f t="shared" si="13"/>
        <v>25</v>
      </c>
      <c r="C306" s="7">
        <f t="shared" si="15"/>
        <v>290</v>
      </c>
      <c r="D306" s="8">
        <v>5.4800000000000001E-2</v>
      </c>
      <c r="E306" s="9">
        <f>I305*Table42111417[[#This Row],[Oprocentowanie]]/12</f>
        <v>0</v>
      </c>
      <c r="F306" s="9">
        <f>Table42111417[[#This Row],[Cała rata]]-Table42111417[[#This Row],[Odsetki normalne]]</f>
        <v>0</v>
      </c>
      <c r="G306" s="20">
        <f t="shared" si="14"/>
        <v>0</v>
      </c>
      <c r="H306" s="9"/>
      <c r="I306" s="9">
        <f>IF(I305-F306&gt;0.001,I305-F306-Table42111417[[#This Row],[Ile nadpłacamy przy tej racie?]],0)</f>
        <v>0</v>
      </c>
      <c r="K306" s="9">
        <f>IF(Table42111417[[#This Row],[Rok]]&lt;9,Table42111417[[#This Row],[Odsetki normalne]]*50%,Table42111417[[#This Row],[Odsetki normalne]])</f>
        <v>0</v>
      </c>
    </row>
    <row r="307" spans="2:11" x14ac:dyDescent="0.25">
      <c r="B307" s="6">
        <f t="shared" si="13"/>
        <v>25</v>
      </c>
      <c r="C307" s="7">
        <f t="shared" si="15"/>
        <v>291</v>
      </c>
      <c r="D307" s="8">
        <v>5.4800000000000001E-2</v>
      </c>
      <c r="E307" s="9">
        <f>I306*Table42111417[[#This Row],[Oprocentowanie]]/12</f>
        <v>0</v>
      </c>
      <c r="F307" s="9">
        <f>Table42111417[[#This Row],[Cała rata]]-Table42111417[[#This Row],[Odsetki normalne]]</f>
        <v>0</v>
      </c>
      <c r="G307" s="20">
        <f t="shared" si="14"/>
        <v>0</v>
      </c>
      <c r="H307" s="9"/>
      <c r="I307" s="9">
        <f>IF(I306-F307&gt;0.001,I306-F307-Table42111417[[#This Row],[Ile nadpłacamy przy tej racie?]],0)</f>
        <v>0</v>
      </c>
      <c r="K307" s="9">
        <f>IF(Table42111417[[#This Row],[Rok]]&lt;9,Table42111417[[#This Row],[Odsetki normalne]]*50%,Table42111417[[#This Row],[Odsetki normalne]])</f>
        <v>0</v>
      </c>
    </row>
    <row r="308" spans="2:11" x14ac:dyDescent="0.25">
      <c r="B308" s="6">
        <f t="shared" si="13"/>
        <v>25</v>
      </c>
      <c r="C308" s="7">
        <f t="shared" si="15"/>
        <v>292</v>
      </c>
      <c r="D308" s="8">
        <v>5.4800000000000001E-2</v>
      </c>
      <c r="E308" s="9">
        <f>I307*Table42111417[[#This Row],[Oprocentowanie]]/12</f>
        <v>0</v>
      </c>
      <c r="F308" s="9">
        <f>Table42111417[[#This Row],[Cała rata]]-Table42111417[[#This Row],[Odsetki normalne]]</f>
        <v>0</v>
      </c>
      <c r="G308" s="20">
        <f t="shared" si="14"/>
        <v>0</v>
      </c>
      <c r="H308" s="9"/>
      <c r="I308" s="9">
        <f>IF(I307-F308&gt;0.001,I307-F308-Table42111417[[#This Row],[Ile nadpłacamy przy tej racie?]],0)</f>
        <v>0</v>
      </c>
      <c r="K308" s="9">
        <f>IF(Table42111417[[#This Row],[Rok]]&lt;9,Table42111417[[#This Row],[Odsetki normalne]]*50%,Table42111417[[#This Row],[Odsetki normalne]])</f>
        <v>0</v>
      </c>
    </row>
    <row r="309" spans="2:11" x14ac:dyDescent="0.25">
      <c r="B309" s="6">
        <f t="shared" si="13"/>
        <v>25</v>
      </c>
      <c r="C309" s="7">
        <f t="shared" si="15"/>
        <v>293</v>
      </c>
      <c r="D309" s="8">
        <v>5.4800000000000001E-2</v>
      </c>
      <c r="E309" s="9">
        <f>I308*Table42111417[[#This Row],[Oprocentowanie]]/12</f>
        <v>0</v>
      </c>
      <c r="F309" s="9">
        <f>Table42111417[[#This Row],[Cała rata]]-Table42111417[[#This Row],[Odsetki normalne]]</f>
        <v>0</v>
      </c>
      <c r="G309" s="20">
        <f t="shared" si="14"/>
        <v>0</v>
      </c>
      <c r="H309" s="9"/>
      <c r="I309" s="9">
        <f>IF(I308-F309&gt;0.001,I308-F309-Table42111417[[#This Row],[Ile nadpłacamy przy tej racie?]],0)</f>
        <v>0</v>
      </c>
      <c r="K309" s="9">
        <f>IF(Table42111417[[#This Row],[Rok]]&lt;9,Table42111417[[#This Row],[Odsetki normalne]]*50%,Table42111417[[#This Row],[Odsetki normalne]])</f>
        <v>0</v>
      </c>
    </row>
    <row r="310" spans="2:11" x14ac:dyDescent="0.25">
      <c r="B310" s="6">
        <f t="shared" si="13"/>
        <v>25</v>
      </c>
      <c r="C310" s="7">
        <f t="shared" si="15"/>
        <v>294</v>
      </c>
      <c r="D310" s="8">
        <v>5.4800000000000001E-2</v>
      </c>
      <c r="E310" s="9">
        <f>I309*Table42111417[[#This Row],[Oprocentowanie]]/12</f>
        <v>0</v>
      </c>
      <c r="F310" s="9">
        <f>Table42111417[[#This Row],[Cała rata]]-Table42111417[[#This Row],[Odsetki normalne]]</f>
        <v>0</v>
      </c>
      <c r="G310" s="20">
        <f t="shared" si="14"/>
        <v>0</v>
      </c>
      <c r="H310" s="9"/>
      <c r="I310" s="9">
        <f>IF(I309-F310&gt;0.001,I309-F310-Table42111417[[#This Row],[Ile nadpłacamy przy tej racie?]],0)</f>
        <v>0</v>
      </c>
      <c r="K310" s="9">
        <f>IF(Table42111417[[#This Row],[Rok]]&lt;9,Table42111417[[#This Row],[Odsetki normalne]]*50%,Table42111417[[#This Row],[Odsetki normalne]])</f>
        <v>0</v>
      </c>
    </row>
    <row r="311" spans="2:11" x14ac:dyDescent="0.25">
      <c r="B311" s="6">
        <f t="shared" si="13"/>
        <v>25</v>
      </c>
      <c r="C311" s="7">
        <f t="shared" si="15"/>
        <v>295</v>
      </c>
      <c r="D311" s="8">
        <v>5.4800000000000001E-2</v>
      </c>
      <c r="E311" s="9">
        <f>I310*Table42111417[[#This Row],[Oprocentowanie]]/12</f>
        <v>0</v>
      </c>
      <c r="F311" s="9">
        <f>Table42111417[[#This Row],[Cała rata]]-Table42111417[[#This Row],[Odsetki normalne]]</f>
        <v>0</v>
      </c>
      <c r="G311" s="20">
        <f t="shared" si="14"/>
        <v>0</v>
      </c>
      <c r="H311" s="9"/>
      <c r="I311" s="9">
        <f>IF(I310-F311&gt;0.001,I310-F311-Table42111417[[#This Row],[Ile nadpłacamy przy tej racie?]],0)</f>
        <v>0</v>
      </c>
      <c r="K311" s="9">
        <f>IF(Table42111417[[#This Row],[Rok]]&lt;9,Table42111417[[#This Row],[Odsetki normalne]]*50%,Table42111417[[#This Row],[Odsetki normalne]])</f>
        <v>0</v>
      </c>
    </row>
    <row r="312" spans="2:11" x14ac:dyDescent="0.25">
      <c r="B312" s="6">
        <f t="shared" si="13"/>
        <v>25</v>
      </c>
      <c r="C312" s="7">
        <f t="shared" si="15"/>
        <v>296</v>
      </c>
      <c r="D312" s="8">
        <v>5.4800000000000001E-2</v>
      </c>
      <c r="E312" s="9">
        <f>I311*Table42111417[[#This Row],[Oprocentowanie]]/12</f>
        <v>0</v>
      </c>
      <c r="F312" s="9">
        <f>Table42111417[[#This Row],[Cała rata]]-Table42111417[[#This Row],[Odsetki normalne]]</f>
        <v>0</v>
      </c>
      <c r="G312" s="20">
        <f t="shared" si="14"/>
        <v>0</v>
      </c>
      <c r="H312" s="9"/>
      <c r="I312" s="9">
        <f>IF(I311-F312&gt;0.001,I311-F312-Table42111417[[#This Row],[Ile nadpłacamy przy tej racie?]],0)</f>
        <v>0</v>
      </c>
      <c r="K312" s="9">
        <f>IF(Table42111417[[#This Row],[Rok]]&lt;9,Table42111417[[#This Row],[Odsetki normalne]]*50%,Table42111417[[#This Row],[Odsetki normalne]])</f>
        <v>0</v>
      </c>
    </row>
    <row r="313" spans="2:11" x14ac:dyDescent="0.25">
      <c r="B313" s="6">
        <f t="shared" si="13"/>
        <v>25</v>
      </c>
      <c r="C313" s="7">
        <f t="shared" si="15"/>
        <v>297</v>
      </c>
      <c r="D313" s="8">
        <v>5.4800000000000001E-2</v>
      </c>
      <c r="E313" s="9">
        <f>I312*Table42111417[[#This Row],[Oprocentowanie]]/12</f>
        <v>0</v>
      </c>
      <c r="F313" s="9">
        <f>Table42111417[[#This Row],[Cała rata]]-Table42111417[[#This Row],[Odsetki normalne]]</f>
        <v>0</v>
      </c>
      <c r="G313" s="20">
        <f t="shared" si="14"/>
        <v>0</v>
      </c>
      <c r="H313" s="9"/>
      <c r="I313" s="9">
        <f>IF(I312-F313&gt;0.001,I312-F313-Table42111417[[#This Row],[Ile nadpłacamy przy tej racie?]],0)</f>
        <v>0</v>
      </c>
      <c r="K313" s="9">
        <f>IF(Table42111417[[#This Row],[Rok]]&lt;9,Table42111417[[#This Row],[Odsetki normalne]]*50%,Table42111417[[#This Row],[Odsetki normalne]])</f>
        <v>0</v>
      </c>
    </row>
    <row r="314" spans="2:11" x14ac:dyDescent="0.25">
      <c r="B314" s="6">
        <f t="shared" si="13"/>
        <v>25</v>
      </c>
      <c r="C314" s="7">
        <f t="shared" si="15"/>
        <v>298</v>
      </c>
      <c r="D314" s="8">
        <v>5.4800000000000001E-2</v>
      </c>
      <c r="E314" s="9">
        <f>I313*Table42111417[[#This Row],[Oprocentowanie]]/12</f>
        <v>0</v>
      </c>
      <c r="F314" s="9">
        <f>Table42111417[[#This Row],[Cała rata]]-Table42111417[[#This Row],[Odsetki normalne]]</f>
        <v>0</v>
      </c>
      <c r="G314" s="20">
        <f t="shared" si="14"/>
        <v>0</v>
      </c>
      <c r="H314" s="9"/>
      <c r="I314" s="9">
        <f>IF(I313-F314&gt;0.001,I313-F314-Table42111417[[#This Row],[Ile nadpłacamy przy tej racie?]],0)</f>
        <v>0</v>
      </c>
      <c r="K314" s="9">
        <f>IF(Table42111417[[#This Row],[Rok]]&lt;9,Table42111417[[#This Row],[Odsetki normalne]]*50%,Table42111417[[#This Row],[Odsetki normalne]])</f>
        <v>0</v>
      </c>
    </row>
    <row r="315" spans="2:11" x14ac:dyDescent="0.25">
      <c r="B315" s="6">
        <f t="shared" si="13"/>
        <v>25</v>
      </c>
      <c r="C315" s="7">
        <f t="shared" si="15"/>
        <v>299</v>
      </c>
      <c r="D315" s="8">
        <v>5.4800000000000001E-2</v>
      </c>
      <c r="E315" s="9">
        <f>I314*Table42111417[[#This Row],[Oprocentowanie]]/12</f>
        <v>0</v>
      </c>
      <c r="F315" s="9">
        <f>Table42111417[[#This Row],[Cała rata]]-Table42111417[[#This Row],[Odsetki normalne]]</f>
        <v>0</v>
      </c>
      <c r="G315" s="20">
        <f t="shared" si="14"/>
        <v>0</v>
      </c>
      <c r="H315" s="9"/>
      <c r="I315" s="9">
        <f>IF(I314-F315&gt;0.001,I314-F315-Table42111417[[#This Row],[Ile nadpłacamy przy tej racie?]],0)</f>
        <v>0</v>
      </c>
      <c r="K315" s="9">
        <f>IF(Table42111417[[#This Row],[Rok]]&lt;9,Table42111417[[#This Row],[Odsetki normalne]]*50%,Table42111417[[#This Row],[Odsetki normalne]])</f>
        <v>0</v>
      </c>
    </row>
    <row r="316" spans="2:11" x14ac:dyDescent="0.25">
      <c r="B316" s="6">
        <f t="shared" si="13"/>
        <v>25</v>
      </c>
      <c r="C316" s="7">
        <f t="shared" si="15"/>
        <v>300</v>
      </c>
      <c r="D316" s="8">
        <v>5.4800000000000001E-2</v>
      </c>
      <c r="E316" s="9">
        <f>I315*Table42111417[[#This Row],[Oprocentowanie]]/12</f>
        <v>0</v>
      </c>
      <c r="F316" s="9">
        <f>Table42111417[[#This Row],[Cała rata]]-Table42111417[[#This Row],[Odsetki normalne]]</f>
        <v>0</v>
      </c>
      <c r="G316" s="20">
        <f t="shared" si="14"/>
        <v>0</v>
      </c>
      <c r="H316" s="9"/>
      <c r="I316" s="9">
        <f>IF(I315-F316&gt;0.001,I315-F316-Table42111417[[#This Row],[Ile nadpłacamy przy tej racie?]],0)</f>
        <v>0</v>
      </c>
      <c r="K316" s="9">
        <f>IF(Table42111417[[#This Row],[Rok]]&lt;9,Table42111417[[#This Row],[Odsetki normalne]]*50%,Table42111417[[#This Row],[Odsetki normalne]])</f>
        <v>0</v>
      </c>
    </row>
    <row r="317" spans="2:11" x14ac:dyDescent="0.25">
      <c r="B317" s="1">
        <f t="shared" si="13"/>
        <v>26</v>
      </c>
      <c r="C317" s="4">
        <f t="shared" si="15"/>
        <v>301</v>
      </c>
      <c r="D317" s="5">
        <v>5.4800000000000001E-2</v>
      </c>
      <c r="E317" s="2">
        <f>I316*Table42111417[[#This Row],[Oprocentowanie]]/12</f>
        <v>0</v>
      </c>
      <c r="F317" s="2">
        <f>Table42111417[[#This Row],[Cała rata]]-Table42111417[[#This Row],[Odsetki normalne]]</f>
        <v>0</v>
      </c>
      <c r="G317" s="20">
        <f t="shared" si="14"/>
        <v>0</v>
      </c>
      <c r="H317" s="2"/>
      <c r="I317" s="11">
        <f>IF(I316-F317&gt;0.001,I316-F317-Table42111417[[#This Row],[Ile nadpłacamy przy tej racie?]],0)</f>
        <v>0</v>
      </c>
      <c r="K317" s="2">
        <f>IF(Table42111417[[#This Row],[Rok]]&lt;9,Table42111417[[#This Row],[Odsetki normalne]]*50%,Table42111417[[#This Row],[Odsetki normalne]])</f>
        <v>0</v>
      </c>
    </row>
    <row r="318" spans="2:11" x14ac:dyDescent="0.25">
      <c r="B318" s="1">
        <f t="shared" si="13"/>
        <v>26</v>
      </c>
      <c r="C318" s="4">
        <f t="shared" si="15"/>
        <v>302</v>
      </c>
      <c r="D318" s="5">
        <v>5.4800000000000001E-2</v>
      </c>
      <c r="E318" s="2">
        <f>I317*Table42111417[[#This Row],[Oprocentowanie]]/12</f>
        <v>0</v>
      </c>
      <c r="F318" s="2">
        <f>Table42111417[[#This Row],[Cała rata]]-Table42111417[[#This Row],[Odsetki normalne]]</f>
        <v>0</v>
      </c>
      <c r="G318" s="20">
        <f t="shared" si="14"/>
        <v>0</v>
      </c>
      <c r="H318" s="2"/>
      <c r="I318" s="11">
        <f>IF(I317-F318&gt;0.001,I317-F318-Table42111417[[#This Row],[Ile nadpłacamy przy tej racie?]],0)</f>
        <v>0</v>
      </c>
      <c r="K318" s="2">
        <f>IF(Table42111417[[#This Row],[Rok]]&lt;9,Table42111417[[#This Row],[Odsetki normalne]]*50%,Table42111417[[#This Row],[Odsetki normalne]])</f>
        <v>0</v>
      </c>
    </row>
    <row r="319" spans="2:11" x14ac:dyDescent="0.25">
      <c r="B319" s="1">
        <f t="shared" si="13"/>
        <v>26</v>
      </c>
      <c r="C319" s="4">
        <f t="shared" si="15"/>
        <v>303</v>
      </c>
      <c r="D319" s="5">
        <v>5.4800000000000001E-2</v>
      </c>
      <c r="E319" s="2">
        <f>I318*Table42111417[[#This Row],[Oprocentowanie]]/12</f>
        <v>0</v>
      </c>
      <c r="F319" s="2">
        <f>Table42111417[[#This Row],[Cała rata]]-Table42111417[[#This Row],[Odsetki normalne]]</f>
        <v>0</v>
      </c>
      <c r="G319" s="20">
        <f t="shared" si="14"/>
        <v>0</v>
      </c>
      <c r="H319" s="2"/>
      <c r="I319" s="11">
        <f>IF(I318-F319&gt;0.001,I318-F319-Table42111417[[#This Row],[Ile nadpłacamy przy tej racie?]],0)</f>
        <v>0</v>
      </c>
      <c r="K319" s="2">
        <f>IF(Table42111417[[#This Row],[Rok]]&lt;9,Table42111417[[#This Row],[Odsetki normalne]]*50%,Table42111417[[#This Row],[Odsetki normalne]])</f>
        <v>0</v>
      </c>
    </row>
    <row r="320" spans="2:11" x14ac:dyDescent="0.25">
      <c r="B320" s="1">
        <f t="shared" si="13"/>
        <v>26</v>
      </c>
      <c r="C320" s="4">
        <f t="shared" si="15"/>
        <v>304</v>
      </c>
      <c r="D320" s="5">
        <v>5.4800000000000001E-2</v>
      </c>
      <c r="E320" s="2">
        <f>I319*Table42111417[[#This Row],[Oprocentowanie]]/12</f>
        <v>0</v>
      </c>
      <c r="F320" s="2">
        <f>Table42111417[[#This Row],[Cała rata]]-Table42111417[[#This Row],[Odsetki normalne]]</f>
        <v>0</v>
      </c>
      <c r="G320" s="20">
        <f t="shared" si="14"/>
        <v>0</v>
      </c>
      <c r="H320" s="2"/>
      <c r="I320" s="11">
        <f>IF(I319-F320&gt;0.001,I319-F320-Table42111417[[#This Row],[Ile nadpłacamy przy tej racie?]],0)</f>
        <v>0</v>
      </c>
      <c r="K320" s="2">
        <f>IF(Table42111417[[#This Row],[Rok]]&lt;9,Table42111417[[#This Row],[Odsetki normalne]]*50%,Table42111417[[#This Row],[Odsetki normalne]])</f>
        <v>0</v>
      </c>
    </row>
    <row r="321" spans="2:11" x14ac:dyDescent="0.25">
      <c r="B321" s="1">
        <f t="shared" si="13"/>
        <v>26</v>
      </c>
      <c r="C321" s="4">
        <f t="shared" si="15"/>
        <v>305</v>
      </c>
      <c r="D321" s="5">
        <v>5.4800000000000001E-2</v>
      </c>
      <c r="E321" s="2">
        <f>I320*Table42111417[[#This Row],[Oprocentowanie]]/12</f>
        <v>0</v>
      </c>
      <c r="F321" s="2">
        <f>Table42111417[[#This Row],[Cała rata]]-Table42111417[[#This Row],[Odsetki normalne]]</f>
        <v>0</v>
      </c>
      <c r="G321" s="20">
        <f t="shared" si="14"/>
        <v>0</v>
      </c>
      <c r="H321" s="2"/>
      <c r="I321" s="11">
        <f>IF(I320-F321&gt;0.001,I320-F321-Table42111417[[#This Row],[Ile nadpłacamy przy tej racie?]],0)</f>
        <v>0</v>
      </c>
      <c r="K321" s="2">
        <f>IF(Table42111417[[#This Row],[Rok]]&lt;9,Table42111417[[#This Row],[Odsetki normalne]]*50%,Table42111417[[#This Row],[Odsetki normalne]])</f>
        <v>0</v>
      </c>
    </row>
    <row r="322" spans="2:11" x14ac:dyDescent="0.25">
      <c r="B322" s="1">
        <f t="shared" si="13"/>
        <v>26</v>
      </c>
      <c r="C322" s="4">
        <f t="shared" si="15"/>
        <v>306</v>
      </c>
      <c r="D322" s="5">
        <v>5.4800000000000001E-2</v>
      </c>
      <c r="E322" s="2">
        <f>I321*Table42111417[[#This Row],[Oprocentowanie]]/12</f>
        <v>0</v>
      </c>
      <c r="F322" s="2">
        <f>Table42111417[[#This Row],[Cała rata]]-Table42111417[[#This Row],[Odsetki normalne]]</f>
        <v>0</v>
      </c>
      <c r="G322" s="20">
        <f t="shared" si="14"/>
        <v>0</v>
      </c>
      <c r="H322" s="2"/>
      <c r="I322" s="11">
        <f>IF(I321-F322&gt;0.001,I321-F322-Table42111417[[#This Row],[Ile nadpłacamy przy tej racie?]],0)</f>
        <v>0</v>
      </c>
      <c r="K322" s="2">
        <f>IF(Table42111417[[#This Row],[Rok]]&lt;9,Table42111417[[#This Row],[Odsetki normalne]]*50%,Table42111417[[#This Row],[Odsetki normalne]])</f>
        <v>0</v>
      </c>
    </row>
    <row r="323" spans="2:11" x14ac:dyDescent="0.25">
      <c r="B323" s="1">
        <f t="shared" si="13"/>
        <v>26</v>
      </c>
      <c r="C323" s="4">
        <f t="shared" si="15"/>
        <v>307</v>
      </c>
      <c r="D323" s="5">
        <v>5.4800000000000001E-2</v>
      </c>
      <c r="E323" s="2">
        <f>I322*Table42111417[[#This Row],[Oprocentowanie]]/12</f>
        <v>0</v>
      </c>
      <c r="F323" s="2">
        <f>Table42111417[[#This Row],[Cała rata]]-Table42111417[[#This Row],[Odsetki normalne]]</f>
        <v>0</v>
      </c>
      <c r="G323" s="20">
        <f t="shared" si="14"/>
        <v>0</v>
      </c>
      <c r="H323" s="2"/>
      <c r="I323" s="11">
        <f>IF(I322-F323&gt;0.001,I322-F323-Table42111417[[#This Row],[Ile nadpłacamy przy tej racie?]],0)</f>
        <v>0</v>
      </c>
      <c r="K323" s="2">
        <f>IF(Table42111417[[#This Row],[Rok]]&lt;9,Table42111417[[#This Row],[Odsetki normalne]]*50%,Table42111417[[#This Row],[Odsetki normalne]])</f>
        <v>0</v>
      </c>
    </row>
    <row r="324" spans="2:11" x14ac:dyDescent="0.25">
      <c r="B324" s="1">
        <f t="shared" si="13"/>
        <v>26</v>
      </c>
      <c r="C324" s="4">
        <f t="shared" si="15"/>
        <v>308</v>
      </c>
      <c r="D324" s="5">
        <v>5.4800000000000001E-2</v>
      </c>
      <c r="E324" s="2">
        <f>I323*Table42111417[[#This Row],[Oprocentowanie]]/12</f>
        <v>0</v>
      </c>
      <c r="F324" s="2">
        <f>Table42111417[[#This Row],[Cała rata]]-Table42111417[[#This Row],[Odsetki normalne]]</f>
        <v>0</v>
      </c>
      <c r="G324" s="20">
        <f t="shared" si="14"/>
        <v>0</v>
      </c>
      <c r="H324" s="2"/>
      <c r="I324" s="11">
        <f>IF(I323-F324&gt;0.001,I323-F324-Table42111417[[#This Row],[Ile nadpłacamy przy tej racie?]],0)</f>
        <v>0</v>
      </c>
      <c r="K324" s="2">
        <f>IF(Table42111417[[#This Row],[Rok]]&lt;9,Table42111417[[#This Row],[Odsetki normalne]]*50%,Table42111417[[#This Row],[Odsetki normalne]])</f>
        <v>0</v>
      </c>
    </row>
    <row r="325" spans="2:11" x14ac:dyDescent="0.25">
      <c r="B325" s="1">
        <f t="shared" si="13"/>
        <v>26</v>
      </c>
      <c r="C325" s="4">
        <f t="shared" si="15"/>
        <v>309</v>
      </c>
      <c r="D325" s="5">
        <v>5.4800000000000001E-2</v>
      </c>
      <c r="E325" s="2">
        <f>I324*Table42111417[[#This Row],[Oprocentowanie]]/12</f>
        <v>0</v>
      </c>
      <c r="F325" s="2">
        <f>Table42111417[[#This Row],[Cała rata]]-Table42111417[[#This Row],[Odsetki normalne]]</f>
        <v>0</v>
      </c>
      <c r="G325" s="20">
        <f t="shared" si="14"/>
        <v>0</v>
      </c>
      <c r="H325" s="2"/>
      <c r="I325" s="11">
        <f>IF(I324-F325&gt;0.001,I324-F325-Table42111417[[#This Row],[Ile nadpłacamy przy tej racie?]],0)</f>
        <v>0</v>
      </c>
      <c r="K325" s="2">
        <f>IF(Table42111417[[#This Row],[Rok]]&lt;9,Table42111417[[#This Row],[Odsetki normalne]]*50%,Table42111417[[#This Row],[Odsetki normalne]])</f>
        <v>0</v>
      </c>
    </row>
    <row r="326" spans="2:11" x14ac:dyDescent="0.25">
      <c r="B326" s="1">
        <f t="shared" si="13"/>
        <v>26</v>
      </c>
      <c r="C326" s="4">
        <f t="shared" si="15"/>
        <v>310</v>
      </c>
      <c r="D326" s="5">
        <v>5.4800000000000001E-2</v>
      </c>
      <c r="E326" s="2">
        <f>I325*Table42111417[[#This Row],[Oprocentowanie]]/12</f>
        <v>0</v>
      </c>
      <c r="F326" s="2">
        <f>Table42111417[[#This Row],[Cała rata]]-Table42111417[[#This Row],[Odsetki normalne]]</f>
        <v>0</v>
      </c>
      <c r="G326" s="20">
        <f t="shared" si="14"/>
        <v>0</v>
      </c>
      <c r="H326" s="2"/>
      <c r="I326" s="11">
        <f>IF(I325-F326&gt;0.001,I325-F326-Table42111417[[#This Row],[Ile nadpłacamy przy tej racie?]],0)</f>
        <v>0</v>
      </c>
      <c r="K326" s="2">
        <f>IF(Table42111417[[#This Row],[Rok]]&lt;9,Table42111417[[#This Row],[Odsetki normalne]]*50%,Table42111417[[#This Row],[Odsetki normalne]])</f>
        <v>0</v>
      </c>
    </row>
    <row r="327" spans="2:11" x14ac:dyDescent="0.25">
      <c r="B327" s="1">
        <f t="shared" si="13"/>
        <v>26</v>
      </c>
      <c r="C327" s="4">
        <f t="shared" si="15"/>
        <v>311</v>
      </c>
      <c r="D327" s="5">
        <v>5.4800000000000001E-2</v>
      </c>
      <c r="E327" s="2">
        <f>I326*Table42111417[[#This Row],[Oprocentowanie]]/12</f>
        <v>0</v>
      </c>
      <c r="F327" s="2">
        <f>Table42111417[[#This Row],[Cała rata]]-Table42111417[[#This Row],[Odsetki normalne]]</f>
        <v>0</v>
      </c>
      <c r="G327" s="20">
        <f t="shared" si="14"/>
        <v>0</v>
      </c>
      <c r="H327" s="2"/>
      <c r="I327" s="11">
        <f>IF(I326-F327&gt;0.001,I326-F327-Table42111417[[#This Row],[Ile nadpłacamy przy tej racie?]],0)</f>
        <v>0</v>
      </c>
      <c r="K327" s="2">
        <f>IF(Table42111417[[#This Row],[Rok]]&lt;9,Table42111417[[#This Row],[Odsetki normalne]]*50%,Table42111417[[#This Row],[Odsetki normalne]])</f>
        <v>0</v>
      </c>
    </row>
    <row r="328" spans="2:11" x14ac:dyDescent="0.25">
      <c r="B328" s="1">
        <f t="shared" si="13"/>
        <v>26</v>
      </c>
      <c r="C328" s="4">
        <f t="shared" si="15"/>
        <v>312</v>
      </c>
      <c r="D328" s="5">
        <v>5.4800000000000001E-2</v>
      </c>
      <c r="E328" s="2">
        <f>I327*Table42111417[[#This Row],[Oprocentowanie]]/12</f>
        <v>0</v>
      </c>
      <c r="F328" s="2">
        <f>Table42111417[[#This Row],[Cała rata]]-Table42111417[[#This Row],[Odsetki normalne]]</f>
        <v>0</v>
      </c>
      <c r="G328" s="20">
        <f t="shared" si="14"/>
        <v>0</v>
      </c>
      <c r="H328" s="2"/>
      <c r="I328" s="11">
        <f>IF(I327-F328&gt;0.001,I327-F328-Table42111417[[#This Row],[Ile nadpłacamy przy tej racie?]],0)</f>
        <v>0</v>
      </c>
      <c r="K328" s="2">
        <f>IF(Table42111417[[#This Row],[Rok]]&lt;9,Table42111417[[#This Row],[Odsetki normalne]]*50%,Table42111417[[#This Row],[Odsetki normalne]])</f>
        <v>0</v>
      </c>
    </row>
    <row r="329" spans="2:11" x14ac:dyDescent="0.25">
      <c r="B329" s="6">
        <f t="shared" si="13"/>
        <v>27</v>
      </c>
      <c r="C329" s="7">
        <f t="shared" si="15"/>
        <v>313</v>
      </c>
      <c r="D329" s="8">
        <v>5.4800000000000001E-2</v>
      </c>
      <c r="E329" s="9">
        <f>I328*Table42111417[[#This Row],[Oprocentowanie]]/12</f>
        <v>0</v>
      </c>
      <c r="F329" s="9">
        <f>Table42111417[[#This Row],[Cała rata]]-Table42111417[[#This Row],[Odsetki normalne]]</f>
        <v>0</v>
      </c>
      <c r="G329" s="20">
        <f t="shared" si="14"/>
        <v>0</v>
      </c>
      <c r="H329" s="9"/>
      <c r="I329" s="9">
        <f>IF(I328-F329&gt;0.001,I328-F329-Table42111417[[#This Row],[Ile nadpłacamy przy tej racie?]],0)</f>
        <v>0</v>
      </c>
      <c r="K329" s="9">
        <f>IF(Table42111417[[#This Row],[Rok]]&lt;9,Table42111417[[#This Row],[Odsetki normalne]]*50%,Table42111417[[#This Row],[Odsetki normalne]])</f>
        <v>0</v>
      </c>
    </row>
    <row r="330" spans="2:11" x14ac:dyDescent="0.25">
      <c r="B330" s="6">
        <f t="shared" si="13"/>
        <v>27</v>
      </c>
      <c r="C330" s="7">
        <f t="shared" si="15"/>
        <v>314</v>
      </c>
      <c r="D330" s="8">
        <v>5.4800000000000001E-2</v>
      </c>
      <c r="E330" s="9">
        <f>I329*Table42111417[[#This Row],[Oprocentowanie]]/12</f>
        <v>0</v>
      </c>
      <c r="F330" s="9">
        <f>Table42111417[[#This Row],[Cała rata]]-Table42111417[[#This Row],[Odsetki normalne]]</f>
        <v>0</v>
      </c>
      <c r="G330" s="20">
        <f t="shared" si="14"/>
        <v>0</v>
      </c>
      <c r="H330" s="9"/>
      <c r="I330" s="9">
        <f>IF(I329-F330&gt;0.001,I329-F330-Table42111417[[#This Row],[Ile nadpłacamy przy tej racie?]],0)</f>
        <v>0</v>
      </c>
      <c r="K330" s="9">
        <f>IF(Table42111417[[#This Row],[Rok]]&lt;9,Table42111417[[#This Row],[Odsetki normalne]]*50%,Table42111417[[#This Row],[Odsetki normalne]])</f>
        <v>0</v>
      </c>
    </row>
    <row r="331" spans="2:11" x14ac:dyDescent="0.25">
      <c r="B331" s="6">
        <f t="shared" si="13"/>
        <v>27</v>
      </c>
      <c r="C331" s="7">
        <f t="shared" si="15"/>
        <v>315</v>
      </c>
      <c r="D331" s="8">
        <v>5.4800000000000001E-2</v>
      </c>
      <c r="E331" s="9">
        <f>I330*Table42111417[[#This Row],[Oprocentowanie]]/12</f>
        <v>0</v>
      </c>
      <c r="F331" s="9">
        <f>Table42111417[[#This Row],[Cała rata]]-Table42111417[[#This Row],[Odsetki normalne]]</f>
        <v>0</v>
      </c>
      <c r="G331" s="20">
        <f t="shared" si="14"/>
        <v>0</v>
      </c>
      <c r="H331" s="9"/>
      <c r="I331" s="9">
        <f>IF(I330-F331&gt;0.001,I330-F331-Table42111417[[#This Row],[Ile nadpłacamy przy tej racie?]],0)</f>
        <v>0</v>
      </c>
      <c r="K331" s="9">
        <f>IF(Table42111417[[#This Row],[Rok]]&lt;9,Table42111417[[#This Row],[Odsetki normalne]]*50%,Table42111417[[#This Row],[Odsetki normalne]])</f>
        <v>0</v>
      </c>
    </row>
    <row r="332" spans="2:11" x14ac:dyDescent="0.25">
      <c r="B332" s="6">
        <f t="shared" si="13"/>
        <v>27</v>
      </c>
      <c r="C332" s="7">
        <f t="shared" si="15"/>
        <v>316</v>
      </c>
      <c r="D332" s="8">
        <v>5.4800000000000001E-2</v>
      </c>
      <c r="E332" s="9">
        <f>I331*Table42111417[[#This Row],[Oprocentowanie]]/12</f>
        <v>0</v>
      </c>
      <c r="F332" s="9">
        <f>Table42111417[[#This Row],[Cała rata]]-Table42111417[[#This Row],[Odsetki normalne]]</f>
        <v>0</v>
      </c>
      <c r="G332" s="20">
        <f t="shared" si="14"/>
        <v>0</v>
      </c>
      <c r="H332" s="9"/>
      <c r="I332" s="9">
        <f>IF(I331-F332&gt;0.001,I331-F332-Table42111417[[#This Row],[Ile nadpłacamy przy tej racie?]],0)</f>
        <v>0</v>
      </c>
      <c r="K332" s="9">
        <f>IF(Table42111417[[#This Row],[Rok]]&lt;9,Table42111417[[#This Row],[Odsetki normalne]]*50%,Table42111417[[#This Row],[Odsetki normalne]])</f>
        <v>0</v>
      </c>
    </row>
    <row r="333" spans="2:11" x14ac:dyDescent="0.25">
      <c r="B333" s="6">
        <f t="shared" si="13"/>
        <v>27</v>
      </c>
      <c r="C333" s="7">
        <f t="shared" si="15"/>
        <v>317</v>
      </c>
      <c r="D333" s="8">
        <v>5.4800000000000001E-2</v>
      </c>
      <c r="E333" s="9">
        <f>I332*Table42111417[[#This Row],[Oprocentowanie]]/12</f>
        <v>0</v>
      </c>
      <c r="F333" s="9">
        <f>Table42111417[[#This Row],[Cała rata]]-Table42111417[[#This Row],[Odsetki normalne]]</f>
        <v>0</v>
      </c>
      <c r="G333" s="20">
        <f t="shared" si="14"/>
        <v>0</v>
      </c>
      <c r="H333" s="9"/>
      <c r="I333" s="9">
        <f>IF(I332-F333&gt;0.001,I332-F333-Table42111417[[#This Row],[Ile nadpłacamy przy tej racie?]],0)</f>
        <v>0</v>
      </c>
      <c r="K333" s="9">
        <f>IF(Table42111417[[#This Row],[Rok]]&lt;9,Table42111417[[#This Row],[Odsetki normalne]]*50%,Table42111417[[#This Row],[Odsetki normalne]])</f>
        <v>0</v>
      </c>
    </row>
    <row r="334" spans="2:11" x14ac:dyDescent="0.25">
      <c r="B334" s="6">
        <f t="shared" si="13"/>
        <v>27</v>
      </c>
      <c r="C334" s="7">
        <f t="shared" si="15"/>
        <v>318</v>
      </c>
      <c r="D334" s="8">
        <v>5.4800000000000001E-2</v>
      </c>
      <c r="E334" s="9">
        <f>I333*Table42111417[[#This Row],[Oprocentowanie]]/12</f>
        <v>0</v>
      </c>
      <c r="F334" s="9">
        <f>Table42111417[[#This Row],[Cała rata]]-Table42111417[[#This Row],[Odsetki normalne]]</f>
        <v>0</v>
      </c>
      <c r="G334" s="20">
        <f t="shared" si="14"/>
        <v>0</v>
      </c>
      <c r="H334" s="9"/>
      <c r="I334" s="9">
        <f>IF(I333-F334&gt;0.001,I333-F334-Table42111417[[#This Row],[Ile nadpłacamy przy tej racie?]],0)</f>
        <v>0</v>
      </c>
      <c r="K334" s="9">
        <f>IF(Table42111417[[#This Row],[Rok]]&lt;9,Table42111417[[#This Row],[Odsetki normalne]]*50%,Table42111417[[#This Row],[Odsetki normalne]])</f>
        <v>0</v>
      </c>
    </row>
    <row r="335" spans="2:11" x14ac:dyDescent="0.25">
      <c r="B335" s="6">
        <f t="shared" si="13"/>
        <v>27</v>
      </c>
      <c r="C335" s="7">
        <f t="shared" si="15"/>
        <v>319</v>
      </c>
      <c r="D335" s="8">
        <v>5.4800000000000001E-2</v>
      </c>
      <c r="E335" s="9">
        <f>I334*Table42111417[[#This Row],[Oprocentowanie]]/12</f>
        <v>0</v>
      </c>
      <c r="F335" s="9">
        <f>Table42111417[[#This Row],[Cała rata]]-Table42111417[[#This Row],[Odsetki normalne]]</f>
        <v>0</v>
      </c>
      <c r="G335" s="20">
        <f t="shared" si="14"/>
        <v>0</v>
      </c>
      <c r="H335" s="9"/>
      <c r="I335" s="9">
        <f>IF(I334-F335&gt;0.001,I334-F335-Table42111417[[#This Row],[Ile nadpłacamy przy tej racie?]],0)</f>
        <v>0</v>
      </c>
      <c r="K335" s="9">
        <f>IF(Table42111417[[#This Row],[Rok]]&lt;9,Table42111417[[#This Row],[Odsetki normalne]]*50%,Table42111417[[#This Row],[Odsetki normalne]])</f>
        <v>0</v>
      </c>
    </row>
    <row r="336" spans="2:11" x14ac:dyDescent="0.25">
      <c r="B336" s="6">
        <f t="shared" si="13"/>
        <v>27</v>
      </c>
      <c r="C336" s="7">
        <f t="shared" si="15"/>
        <v>320</v>
      </c>
      <c r="D336" s="8">
        <v>5.4800000000000001E-2</v>
      </c>
      <c r="E336" s="9">
        <f>I335*Table42111417[[#This Row],[Oprocentowanie]]/12</f>
        <v>0</v>
      </c>
      <c r="F336" s="9">
        <f>Table42111417[[#This Row],[Cała rata]]-Table42111417[[#This Row],[Odsetki normalne]]</f>
        <v>0</v>
      </c>
      <c r="G336" s="20">
        <f t="shared" si="14"/>
        <v>0</v>
      </c>
      <c r="H336" s="9"/>
      <c r="I336" s="9">
        <f>IF(I335-F336&gt;0.001,I335-F336-Table42111417[[#This Row],[Ile nadpłacamy przy tej racie?]],0)</f>
        <v>0</v>
      </c>
      <c r="K336" s="9">
        <f>IF(Table42111417[[#This Row],[Rok]]&lt;9,Table42111417[[#This Row],[Odsetki normalne]]*50%,Table42111417[[#This Row],[Odsetki normalne]])</f>
        <v>0</v>
      </c>
    </row>
    <row r="337" spans="2:11" x14ac:dyDescent="0.25">
      <c r="B337" s="6">
        <f t="shared" si="13"/>
        <v>27</v>
      </c>
      <c r="C337" s="7">
        <f t="shared" si="15"/>
        <v>321</v>
      </c>
      <c r="D337" s="8">
        <v>5.4800000000000001E-2</v>
      </c>
      <c r="E337" s="9">
        <f>I336*Table42111417[[#This Row],[Oprocentowanie]]/12</f>
        <v>0</v>
      </c>
      <c r="F337" s="9">
        <f>Table42111417[[#This Row],[Cała rata]]-Table42111417[[#This Row],[Odsetki normalne]]</f>
        <v>0</v>
      </c>
      <c r="G337" s="20">
        <f t="shared" si="14"/>
        <v>0</v>
      </c>
      <c r="H337" s="9"/>
      <c r="I337" s="9">
        <f>IF(I336-F337&gt;0.001,I336-F337-Table42111417[[#This Row],[Ile nadpłacamy przy tej racie?]],0)</f>
        <v>0</v>
      </c>
      <c r="K337" s="9">
        <f>IF(Table42111417[[#This Row],[Rok]]&lt;9,Table42111417[[#This Row],[Odsetki normalne]]*50%,Table42111417[[#This Row],[Odsetki normalne]])</f>
        <v>0</v>
      </c>
    </row>
    <row r="338" spans="2:11" x14ac:dyDescent="0.25">
      <c r="B338" s="6">
        <f t="shared" ref="B338:B401" si="16">ROUNDUP(C338/12,0)</f>
        <v>27</v>
      </c>
      <c r="C338" s="7">
        <f t="shared" si="15"/>
        <v>322</v>
      </c>
      <c r="D338" s="8">
        <v>5.4800000000000001E-2</v>
      </c>
      <c r="E338" s="9">
        <f>I337*Table42111417[[#This Row],[Oprocentowanie]]/12</f>
        <v>0</v>
      </c>
      <c r="F338" s="9">
        <f>Table42111417[[#This Row],[Cała rata]]-Table42111417[[#This Row],[Odsetki normalne]]</f>
        <v>0</v>
      </c>
      <c r="G338" s="20">
        <f t="shared" ref="G338:G401" si="17">IF(I337&gt;0.001,-$C$8,0)</f>
        <v>0</v>
      </c>
      <c r="H338" s="9"/>
      <c r="I338" s="9">
        <f>IF(I337-F338&gt;0.001,I337-F338-Table42111417[[#This Row],[Ile nadpłacamy przy tej racie?]],0)</f>
        <v>0</v>
      </c>
      <c r="K338" s="9">
        <f>IF(Table42111417[[#This Row],[Rok]]&lt;9,Table42111417[[#This Row],[Odsetki normalne]]*50%,Table42111417[[#This Row],[Odsetki normalne]])</f>
        <v>0</v>
      </c>
    </row>
    <row r="339" spans="2:11" x14ac:dyDescent="0.25">
      <c r="B339" s="6">
        <f t="shared" si="16"/>
        <v>27</v>
      </c>
      <c r="C339" s="7">
        <f t="shared" ref="C339:C402" si="18">C338+1</f>
        <v>323</v>
      </c>
      <c r="D339" s="8">
        <v>5.4800000000000001E-2</v>
      </c>
      <c r="E339" s="9">
        <f>I338*Table42111417[[#This Row],[Oprocentowanie]]/12</f>
        <v>0</v>
      </c>
      <c r="F339" s="9">
        <f>Table42111417[[#This Row],[Cała rata]]-Table42111417[[#This Row],[Odsetki normalne]]</f>
        <v>0</v>
      </c>
      <c r="G339" s="20">
        <f t="shared" si="17"/>
        <v>0</v>
      </c>
      <c r="H339" s="9"/>
      <c r="I339" s="9">
        <f>IF(I338-F339&gt;0.001,I338-F339-Table42111417[[#This Row],[Ile nadpłacamy przy tej racie?]],0)</f>
        <v>0</v>
      </c>
      <c r="K339" s="9">
        <f>IF(Table42111417[[#This Row],[Rok]]&lt;9,Table42111417[[#This Row],[Odsetki normalne]]*50%,Table42111417[[#This Row],[Odsetki normalne]])</f>
        <v>0</v>
      </c>
    </row>
    <row r="340" spans="2:11" x14ac:dyDescent="0.25">
      <c r="B340" s="6">
        <f t="shared" si="16"/>
        <v>27</v>
      </c>
      <c r="C340" s="7">
        <f t="shared" si="18"/>
        <v>324</v>
      </c>
      <c r="D340" s="8">
        <v>5.4800000000000001E-2</v>
      </c>
      <c r="E340" s="9">
        <f>I339*Table42111417[[#This Row],[Oprocentowanie]]/12</f>
        <v>0</v>
      </c>
      <c r="F340" s="9">
        <f>Table42111417[[#This Row],[Cała rata]]-Table42111417[[#This Row],[Odsetki normalne]]</f>
        <v>0</v>
      </c>
      <c r="G340" s="20">
        <f t="shared" si="17"/>
        <v>0</v>
      </c>
      <c r="H340" s="9"/>
      <c r="I340" s="9">
        <f>IF(I339-F340&gt;0.001,I339-F340-Table42111417[[#This Row],[Ile nadpłacamy przy tej racie?]],0)</f>
        <v>0</v>
      </c>
      <c r="K340" s="9">
        <f>IF(Table42111417[[#This Row],[Rok]]&lt;9,Table42111417[[#This Row],[Odsetki normalne]]*50%,Table42111417[[#This Row],[Odsetki normalne]])</f>
        <v>0</v>
      </c>
    </row>
    <row r="341" spans="2:11" x14ac:dyDescent="0.25">
      <c r="B341" s="1">
        <f t="shared" si="16"/>
        <v>28</v>
      </c>
      <c r="C341" s="4">
        <f t="shared" si="18"/>
        <v>325</v>
      </c>
      <c r="D341" s="5">
        <v>5.4800000000000001E-2</v>
      </c>
      <c r="E341" s="2">
        <f>I340*Table42111417[[#This Row],[Oprocentowanie]]/12</f>
        <v>0</v>
      </c>
      <c r="F341" s="2">
        <f>Table42111417[[#This Row],[Cała rata]]-Table42111417[[#This Row],[Odsetki normalne]]</f>
        <v>0</v>
      </c>
      <c r="G341" s="20">
        <f t="shared" si="17"/>
        <v>0</v>
      </c>
      <c r="H341" s="2"/>
      <c r="I341" s="11">
        <f>IF(I340-F341&gt;0.001,I340-F341-Table42111417[[#This Row],[Ile nadpłacamy przy tej racie?]],0)</f>
        <v>0</v>
      </c>
      <c r="K341" s="2">
        <f>IF(Table42111417[[#This Row],[Rok]]&lt;9,Table42111417[[#This Row],[Odsetki normalne]]*50%,Table42111417[[#This Row],[Odsetki normalne]])</f>
        <v>0</v>
      </c>
    </row>
    <row r="342" spans="2:11" x14ac:dyDescent="0.25">
      <c r="B342" s="1">
        <f t="shared" si="16"/>
        <v>28</v>
      </c>
      <c r="C342" s="4">
        <f t="shared" si="18"/>
        <v>326</v>
      </c>
      <c r="D342" s="5">
        <v>5.4800000000000001E-2</v>
      </c>
      <c r="E342" s="2">
        <f>I341*Table42111417[[#This Row],[Oprocentowanie]]/12</f>
        <v>0</v>
      </c>
      <c r="F342" s="2">
        <f>Table42111417[[#This Row],[Cała rata]]-Table42111417[[#This Row],[Odsetki normalne]]</f>
        <v>0</v>
      </c>
      <c r="G342" s="20">
        <f t="shared" si="17"/>
        <v>0</v>
      </c>
      <c r="H342" s="2"/>
      <c r="I342" s="11">
        <f>IF(I341-F342&gt;0.001,I341-F342-Table42111417[[#This Row],[Ile nadpłacamy przy tej racie?]],0)</f>
        <v>0</v>
      </c>
      <c r="K342" s="2">
        <f>IF(Table42111417[[#This Row],[Rok]]&lt;9,Table42111417[[#This Row],[Odsetki normalne]]*50%,Table42111417[[#This Row],[Odsetki normalne]])</f>
        <v>0</v>
      </c>
    </row>
    <row r="343" spans="2:11" x14ac:dyDescent="0.25">
      <c r="B343" s="1">
        <f t="shared" si="16"/>
        <v>28</v>
      </c>
      <c r="C343" s="4">
        <f t="shared" si="18"/>
        <v>327</v>
      </c>
      <c r="D343" s="5">
        <v>5.4800000000000001E-2</v>
      </c>
      <c r="E343" s="2">
        <f>I342*Table42111417[[#This Row],[Oprocentowanie]]/12</f>
        <v>0</v>
      </c>
      <c r="F343" s="2">
        <f>Table42111417[[#This Row],[Cała rata]]-Table42111417[[#This Row],[Odsetki normalne]]</f>
        <v>0</v>
      </c>
      <c r="G343" s="20">
        <f t="shared" si="17"/>
        <v>0</v>
      </c>
      <c r="H343" s="2"/>
      <c r="I343" s="11">
        <f>IF(I342-F343&gt;0.001,I342-F343-Table42111417[[#This Row],[Ile nadpłacamy przy tej racie?]],0)</f>
        <v>0</v>
      </c>
      <c r="K343" s="2">
        <f>IF(Table42111417[[#This Row],[Rok]]&lt;9,Table42111417[[#This Row],[Odsetki normalne]]*50%,Table42111417[[#This Row],[Odsetki normalne]])</f>
        <v>0</v>
      </c>
    </row>
    <row r="344" spans="2:11" x14ac:dyDescent="0.25">
      <c r="B344" s="1">
        <f t="shared" si="16"/>
        <v>28</v>
      </c>
      <c r="C344" s="4">
        <f t="shared" si="18"/>
        <v>328</v>
      </c>
      <c r="D344" s="5">
        <v>5.4800000000000001E-2</v>
      </c>
      <c r="E344" s="2">
        <f>I343*Table42111417[[#This Row],[Oprocentowanie]]/12</f>
        <v>0</v>
      </c>
      <c r="F344" s="2">
        <f>Table42111417[[#This Row],[Cała rata]]-Table42111417[[#This Row],[Odsetki normalne]]</f>
        <v>0</v>
      </c>
      <c r="G344" s="20">
        <f t="shared" si="17"/>
        <v>0</v>
      </c>
      <c r="H344" s="2"/>
      <c r="I344" s="11">
        <f>IF(I343-F344&gt;0.001,I343-F344-Table42111417[[#This Row],[Ile nadpłacamy przy tej racie?]],0)</f>
        <v>0</v>
      </c>
      <c r="K344" s="2">
        <f>IF(Table42111417[[#This Row],[Rok]]&lt;9,Table42111417[[#This Row],[Odsetki normalne]]*50%,Table42111417[[#This Row],[Odsetki normalne]])</f>
        <v>0</v>
      </c>
    </row>
    <row r="345" spans="2:11" x14ac:dyDescent="0.25">
      <c r="B345" s="1">
        <f t="shared" si="16"/>
        <v>28</v>
      </c>
      <c r="C345" s="4">
        <f t="shared" si="18"/>
        <v>329</v>
      </c>
      <c r="D345" s="5">
        <v>5.4800000000000001E-2</v>
      </c>
      <c r="E345" s="2">
        <f>I344*Table42111417[[#This Row],[Oprocentowanie]]/12</f>
        <v>0</v>
      </c>
      <c r="F345" s="2">
        <f>Table42111417[[#This Row],[Cała rata]]-Table42111417[[#This Row],[Odsetki normalne]]</f>
        <v>0</v>
      </c>
      <c r="G345" s="20">
        <f t="shared" si="17"/>
        <v>0</v>
      </c>
      <c r="H345" s="2"/>
      <c r="I345" s="11">
        <f>IF(I344-F345&gt;0.001,I344-F345-Table42111417[[#This Row],[Ile nadpłacamy przy tej racie?]],0)</f>
        <v>0</v>
      </c>
      <c r="K345" s="2">
        <f>IF(Table42111417[[#This Row],[Rok]]&lt;9,Table42111417[[#This Row],[Odsetki normalne]]*50%,Table42111417[[#This Row],[Odsetki normalne]])</f>
        <v>0</v>
      </c>
    </row>
    <row r="346" spans="2:11" x14ac:dyDescent="0.25">
      <c r="B346" s="1">
        <f t="shared" si="16"/>
        <v>28</v>
      </c>
      <c r="C346" s="4">
        <f t="shared" si="18"/>
        <v>330</v>
      </c>
      <c r="D346" s="5">
        <v>5.4800000000000001E-2</v>
      </c>
      <c r="E346" s="2">
        <f>I345*Table42111417[[#This Row],[Oprocentowanie]]/12</f>
        <v>0</v>
      </c>
      <c r="F346" s="2">
        <f>Table42111417[[#This Row],[Cała rata]]-Table42111417[[#This Row],[Odsetki normalne]]</f>
        <v>0</v>
      </c>
      <c r="G346" s="20">
        <f t="shared" si="17"/>
        <v>0</v>
      </c>
      <c r="H346" s="2"/>
      <c r="I346" s="11">
        <f>IF(I345-F346&gt;0.001,I345-F346-Table42111417[[#This Row],[Ile nadpłacamy przy tej racie?]],0)</f>
        <v>0</v>
      </c>
      <c r="K346" s="2">
        <f>IF(Table42111417[[#This Row],[Rok]]&lt;9,Table42111417[[#This Row],[Odsetki normalne]]*50%,Table42111417[[#This Row],[Odsetki normalne]])</f>
        <v>0</v>
      </c>
    </row>
    <row r="347" spans="2:11" x14ac:dyDescent="0.25">
      <c r="B347" s="1">
        <f t="shared" si="16"/>
        <v>28</v>
      </c>
      <c r="C347" s="4">
        <f t="shared" si="18"/>
        <v>331</v>
      </c>
      <c r="D347" s="5">
        <v>5.4800000000000001E-2</v>
      </c>
      <c r="E347" s="2">
        <f>I346*Table42111417[[#This Row],[Oprocentowanie]]/12</f>
        <v>0</v>
      </c>
      <c r="F347" s="2">
        <f>Table42111417[[#This Row],[Cała rata]]-Table42111417[[#This Row],[Odsetki normalne]]</f>
        <v>0</v>
      </c>
      <c r="G347" s="20">
        <f t="shared" si="17"/>
        <v>0</v>
      </c>
      <c r="H347" s="2"/>
      <c r="I347" s="11">
        <f>IF(I346-F347&gt;0.001,I346-F347-Table42111417[[#This Row],[Ile nadpłacamy przy tej racie?]],0)</f>
        <v>0</v>
      </c>
      <c r="K347" s="2">
        <f>IF(Table42111417[[#This Row],[Rok]]&lt;9,Table42111417[[#This Row],[Odsetki normalne]]*50%,Table42111417[[#This Row],[Odsetki normalne]])</f>
        <v>0</v>
      </c>
    </row>
    <row r="348" spans="2:11" x14ac:dyDescent="0.25">
      <c r="B348" s="1">
        <f t="shared" si="16"/>
        <v>28</v>
      </c>
      <c r="C348" s="4">
        <f t="shared" si="18"/>
        <v>332</v>
      </c>
      <c r="D348" s="5">
        <v>5.4800000000000001E-2</v>
      </c>
      <c r="E348" s="2">
        <f>I347*Table42111417[[#This Row],[Oprocentowanie]]/12</f>
        <v>0</v>
      </c>
      <c r="F348" s="2">
        <f>Table42111417[[#This Row],[Cała rata]]-Table42111417[[#This Row],[Odsetki normalne]]</f>
        <v>0</v>
      </c>
      <c r="G348" s="20">
        <f t="shared" si="17"/>
        <v>0</v>
      </c>
      <c r="H348" s="2"/>
      <c r="I348" s="11">
        <f>IF(I347-F348&gt;0.001,I347-F348-Table42111417[[#This Row],[Ile nadpłacamy przy tej racie?]],0)</f>
        <v>0</v>
      </c>
      <c r="K348" s="2">
        <f>IF(Table42111417[[#This Row],[Rok]]&lt;9,Table42111417[[#This Row],[Odsetki normalne]]*50%,Table42111417[[#This Row],[Odsetki normalne]])</f>
        <v>0</v>
      </c>
    </row>
    <row r="349" spans="2:11" x14ac:dyDescent="0.25">
      <c r="B349" s="1">
        <f t="shared" si="16"/>
        <v>28</v>
      </c>
      <c r="C349" s="4">
        <f t="shared" si="18"/>
        <v>333</v>
      </c>
      <c r="D349" s="5">
        <v>5.4800000000000001E-2</v>
      </c>
      <c r="E349" s="2">
        <f>I348*Table42111417[[#This Row],[Oprocentowanie]]/12</f>
        <v>0</v>
      </c>
      <c r="F349" s="2">
        <f>Table42111417[[#This Row],[Cała rata]]-Table42111417[[#This Row],[Odsetki normalne]]</f>
        <v>0</v>
      </c>
      <c r="G349" s="20">
        <f t="shared" si="17"/>
        <v>0</v>
      </c>
      <c r="H349" s="2"/>
      <c r="I349" s="11">
        <f>IF(I348-F349&gt;0.001,I348-F349-Table42111417[[#This Row],[Ile nadpłacamy przy tej racie?]],0)</f>
        <v>0</v>
      </c>
      <c r="K349" s="2">
        <f>IF(Table42111417[[#This Row],[Rok]]&lt;9,Table42111417[[#This Row],[Odsetki normalne]]*50%,Table42111417[[#This Row],[Odsetki normalne]])</f>
        <v>0</v>
      </c>
    </row>
    <row r="350" spans="2:11" x14ac:dyDescent="0.25">
      <c r="B350" s="1">
        <f t="shared" si="16"/>
        <v>28</v>
      </c>
      <c r="C350" s="4">
        <f t="shared" si="18"/>
        <v>334</v>
      </c>
      <c r="D350" s="5">
        <v>5.4800000000000001E-2</v>
      </c>
      <c r="E350" s="2">
        <f>I349*Table42111417[[#This Row],[Oprocentowanie]]/12</f>
        <v>0</v>
      </c>
      <c r="F350" s="2">
        <f>Table42111417[[#This Row],[Cała rata]]-Table42111417[[#This Row],[Odsetki normalne]]</f>
        <v>0</v>
      </c>
      <c r="G350" s="20">
        <f t="shared" si="17"/>
        <v>0</v>
      </c>
      <c r="H350" s="2"/>
      <c r="I350" s="11">
        <f>IF(I349-F350&gt;0.001,I349-F350-Table42111417[[#This Row],[Ile nadpłacamy przy tej racie?]],0)</f>
        <v>0</v>
      </c>
      <c r="K350" s="2">
        <f>IF(Table42111417[[#This Row],[Rok]]&lt;9,Table42111417[[#This Row],[Odsetki normalne]]*50%,Table42111417[[#This Row],[Odsetki normalne]])</f>
        <v>0</v>
      </c>
    </row>
    <row r="351" spans="2:11" x14ac:dyDescent="0.25">
      <c r="B351" s="1">
        <f t="shared" si="16"/>
        <v>28</v>
      </c>
      <c r="C351" s="4">
        <f t="shared" si="18"/>
        <v>335</v>
      </c>
      <c r="D351" s="5">
        <v>5.4800000000000001E-2</v>
      </c>
      <c r="E351" s="2">
        <f>I350*Table42111417[[#This Row],[Oprocentowanie]]/12</f>
        <v>0</v>
      </c>
      <c r="F351" s="2">
        <f>Table42111417[[#This Row],[Cała rata]]-Table42111417[[#This Row],[Odsetki normalne]]</f>
        <v>0</v>
      </c>
      <c r="G351" s="20">
        <f t="shared" si="17"/>
        <v>0</v>
      </c>
      <c r="H351" s="2"/>
      <c r="I351" s="11">
        <f>IF(I350-F351&gt;0.001,I350-F351-Table42111417[[#This Row],[Ile nadpłacamy przy tej racie?]],0)</f>
        <v>0</v>
      </c>
      <c r="K351" s="2">
        <f>IF(Table42111417[[#This Row],[Rok]]&lt;9,Table42111417[[#This Row],[Odsetki normalne]]*50%,Table42111417[[#This Row],[Odsetki normalne]])</f>
        <v>0</v>
      </c>
    </row>
    <row r="352" spans="2:11" x14ac:dyDescent="0.25">
      <c r="B352" s="1">
        <f t="shared" si="16"/>
        <v>28</v>
      </c>
      <c r="C352" s="4">
        <f t="shared" si="18"/>
        <v>336</v>
      </c>
      <c r="D352" s="5">
        <v>5.4800000000000001E-2</v>
      </c>
      <c r="E352" s="2">
        <f>I351*Table42111417[[#This Row],[Oprocentowanie]]/12</f>
        <v>0</v>
      </c>
      <c r="F352" s="2">
        <f>Table42111417[[#This Row],[Cała rata]]-Table42111417[[#This Row],[Odsetki normalne]]</f>
        <v>0</v>
      </c>
      <c r="G352" s="20">
        <f t="shared" si="17"/>
        <v>0</v>
      </c>
      <c r="H352" s="2"/>
      <c r="I352" s="11">
        <f>IF(I351-F352&gt;0.001,I351-F352-Table42111417[[#This Row],[Ile nadpłacamy przy tej racie?]],0)</f>
        <v>0</v>
      </c>
      <c r="K352" s="2">
        <f>IF(Table42111417[[#This Row],[Rok]]&lt;9,Table42111417[[#This Row],[Odsetki normalne]]*50%,Table42111417[[#This Row],[Odsetki normalne]])</f>
        <v>0</v>
      </c>
    </row>
    <row r="353" spans="2:11" x14ac:dyDescent="0.25">
      <c r="B353" s="6">
        <f t="shared" si="16"/>
        <v>29</v>
      </c>
      <c r="C353" s="7">
        <f t="shared" si="18"/>
        <v>337</v>
      </c>
      <c r="D353" s="8">
        <v>5.4800000000000001E-2</v>
      </c>
      <c r="E353" s="9">
        <f>I352*Table42111417[[#This Row],[Oprocentowanie]]/12</f>
        <v>0</v>
      </c>
      <c r="F353" s="9">
        <f>Table42111417[[#This Row],[Cała rata]]-Table42111417[[#This Row],[Odsetki normalne]]</f>
        <v>0</v>
      </c>
      <c r="G353" s="20">
        <f t="shared" si="17"/>
        <v>0</v>
      </c>
      <c r="H353" s="9"/>
      <c r="I353" s="9">
        <f>IF(I352-F353&gt;0.001,I352-F353-Table42111417[[#This Row],[Ile nadpłacamy przy tej racie?]],0)</f>
        <v>0</v>
      </c>
      <c r="K353" s="9">
        <f>IF(Table42111417[[#This Row],[Rok]]&lt;9,Table42111417[[#This Row],[Odsetki normalne]]*50%,Table42111417[[#This Row],[Odsetki normalne]])</f>
        <v>0</v>
      </c>
    </row>
    <row r="354" spans="2:11" x14ac:dyDescent="0.25">
      <c r="B354" s="6">
        <f t="shared" si="16"/>
        <v>29</v>
      </c>
      <c r="C354" s="7">
        <f t="shared" si="18"/>
        <v>338</v>
      </c>
      <c r="D354" s="8">
        <v>5.4800000000000001E-2</v>
      </c>
      <c r="E354" s="9">
        <f>I353*Table42111417[[#This Row],[Oprocentowanie]]/12</f>
        <v>0</v>
      </c>
      <c r="F354" s="9">
        <f>Table42111417[[#This Row],[Cała rata]]-Table42111417[[#This Row],[Odsetki normalne]]</f>
        <v>0</v>
      </c>
      <c r="G354" s="20">
        <f t="shared" si="17"/>
        <v>0</v>
      </c>
      <c r="H354" s="9"/>
      <c r="I354" s="9">
        <f>IF(I353-F354&gt;0.001,I353-F354-Table42111417[[#This Row],[Ile nadpłacamy przy tej racie?]],0)</f>
        <v>0</v>
      </c>
      <c r="K354" s="9">
        <f>IF(Table42111417[[#This Row],[Rok]]&lt;9,Table42111417[[#This Row],[Odsetki normalne]]*50%,Table42111417[[#This Row],[Odsetki normalne]])</f>
        <v>0</v>
      </c>
    </row>
    <row r="355" spans="2:11" x14ac:dyDescent="0.25">
      <c r="B355" s="6">
        <f t="shared" si="16"/>
        <v>29</v>
      </c>
      <c r="C355" s="7">
        <f t="shared" si="18"/>
        <v>339</v>
      </c>
      <c r="D355" s="8">
        <v>5.4800000000000001E-2</v>
      </c>
      <c r="E355" s="9">
        <f>I354*Table42111417[[#This Row],[Oprocentowanie]]/12</f>
        <v>0</v>
      </c>
      <c r="F355" s="9">
        <f>Table42111417[[#This Row],[Cała rata]]-Table42111417[[#This Row],[Odsetki normalne]]</f>
        <v>0</v>
      </c>
      <c r="G355" s="20">
        <f t="shared" si="17"/>
        <v>0</v>
      </c>
      <c r="H355" s="9"/>
      <c r="I355" s="9">
        <f>IF(I354-F355&gt;0.001,I354-F355-Table42111417[[#This Row],[Ile nadpłacamy przy tej racie?]],0)</f>
        <v>0</v>
      </c>
      <c r="K355" s="9">
        <f>IF(Table42111417[[#This Row],[Rok]]&lt;9,Table42111417[[#This Row],[Odsetki normalne]]*50%,Table42111417[[#This Row],[Odsetki normalne]])</f>
        <v>0</v>
      </c>
    </row>
    <row r="356" spans="2:11" x14ac:dyDescent="0.25">
      <c r="B356" s="6">
        <f t="shared" si="16"/>
        <v>29</v>
      </c>
      <c r="C356" s="7">
        <f t="shared" si="18"/>
        <v>340</v>
      </c>
      <c r="D356" s="8">
        <v>5.4800000000000001E-2</v>
      </c>
      <c r="E356" s="9">
        <f>I355*Table42111417[[#This Row],[Oprocentowanie]]/12</f>
        <v>0</v>
      </c>
      <c r="F356" s="9">
        <f>Table42111417[[#This Row],[Cała rata]]-Table42111417[[#This Row],[Odsetki normalne]]</f>
        <v>0</v>
      </c>
      <c r="G356" s="20">
        <f t="shared" si="17"/>
        <v>0</v>
      </c>
      <c r="H356" s="9"/>
      <c r="I356" s="9">
        <f>IF(I355-F356&gt;0.001,I355-F356-Table42111417[[#This Row],[Ile nadpłacamy przy tej racie?]],0)</f>
        <v>0</v>
      </c>
      <c r="K356" s="9">
        <f>IF(Table42111417[[#This Row],[Rok]]&lt;9,Table42111417[[#This Row],[Odsetki normalne]]*50%,Table42111417[[#This Row],[Odsetki normalne]])</f>
        <v>0</v>
      </c>
    </row>
    <row r="357" spans="2:11" x14ac:dyDescent="0.25">
      <c r="B357" s="6">
        <f t="shared" si="16"/>
        <v>29</v>
      </c>
      <c r="C357" s="7">
        <f t="shared" si="18"/>
        <v>341</v>
      </c>
      <c r="D357" s="8">
        <v>5.4800000000000001E-2</v>
      </c>
      <c r="E357" s="9">
        <f>I356*Table42111417[[#This Row],[Oprocentowanie]]/12</f>
        <v>0</v>
      </c>
      <c r="F357" s="9">
        <f>Table42111417[[#This Row],[Cała rata]]-Table42111417[[#This Row],[Odsetki normalne]]</f>
        <v>0</v>
      </c>
      <c r="G357" s="20">
        <f t="shared" si="17"/>
        <v>0</v>
      </c>
      <c r="H357" s="9"/>
      <c r="I357" s="9">
        <f>IF(I356-F357&gt;0.001,I356-F357-Table42111417[[#This Row],[Ile nadpłacamy przy tej racie?]],0)</f>
        <v>0</v>
      </c>
      <c r="K357" s="9">
        <f>IF(Table42111417[[#This Row],[Rok]]&lt;9,Table42111417[[#This Row],[Odsetki normalne]]*50%,Table42111417[[#This Row],[Odsetki normalne]])</f>
        <v>0</v>
      </c>
    </row>
    <row r="358" spans="2:11" x14ac:dyDescent="0.25">
      <c r="B358" s="6">
        <f t="shared" si="16"/>
        <v>29</v>
      </c>
      <c r="C358" s="7">
        <f t="shared" si="18"/>
        <v>342</v>
      </c>
      <c r="D358" s="8">
        <v>5.4800000000000001E-2</v>
      </c>
      <c r="E358" s="9">
        <f>I357*Table42111417[[#This Row],[Oprocentowanie]]/12</f>
        <v>0</v>
      </c>
      <c r="F358" s="9">
        <f>Table42111417[[#This Row],[Cała rata]]-Table42111417[[#This Row],[Odsetki normalne]]</f>
        <v>0</v>
      </c>
      <c r="G358" s="20">
        <f t="shared" si="17"/>
        <v>0</v>
      </c>
      <c r="H358" s="9"/>
      <c r="I358" s="9">
        <f>IF(I357-F358&gt;0.001,I357-F358-Table42111417[[#This Row],[Ile nadpłacamy przy tej racie?]],0)</f>
        <v>0</v>
      </c>
      <c r="K358" s="9">
        <f>IF(Table42111417[[#This Row],[Rok]]&lt;9,Table42111417[[#This Row],[Odsetki normalne]]*50%,Table42111417[[#This Row],[Odsetki normalne]])</f>
        <v>0</v>
      </c>
    </row>
    <row r="359" spans="2:11" x14ac:dyDescent="0.25">
      <c r="B359" s="6">
        <f t="shared" si="16"/>
        <v>29</v>
      </c>
      <c r="C359" s="7">
        <f t="shared" si="18"/>
        <v>343</v>
      </c>
      <c r="D359" s="8">
        <v>5.4800000000000001E-2</v>
      </c>
      <c r="E359" s="9">
        <f>I358*Table42111417[[#This Row],[Oprocentowanie]]/12</f>
        <v>0</v>
      </c>
      <c r="F359" s="9">
        <f>Table42111417[[#This Row],[Cała rata]]-Table42111417[[#This Row],[Odsetki normalne]]</f>
        <v>0</v>
      </c>
      <c r="G359" s="20">
        <f t="shared" si="17"/>
        <v>0</v>
      </c>
      <c r="H359" s="9"/>
      <c r="I359" s="9">
        <f>IF(I358-F359&gt;0.001,I358-F359-Table42111417[[#This Row],[Ile nadpłacamy przy tej racie?]],0)</f>
        <v>0</v>
      </c>
      <c r="K359" s="9">
        <f>IF(Table42111417[[#This Row],[Rok]]&lt;9,Table42111417[[#This Row],[Odsetki normalne]]*50%,Table42111417[[#This Row],[Odsetki normalne]])</f>
        <v>0</v>
      </c>
    </row>
    <row r="360" spans="2:11" x14ac:dyDescent="0.25">
      <c r="B360" s="6">
        <f t="shared" si="16"/>
        <v>29</v>
      </c>
      <c r="C360" s="7">
        <f t="shared" si="18"/>
        <v>344</v>
      </c>
      <c r="D360" s="8">
        <v>5.4800000000000001E-2</v>
      </c>
      <c r="E360" s="9">
        <f>I359*Table42111417[[#This Row],[Oprocentowanie]]/12</f>
        <v>0</v>
      </c>
      <c r="F360" s="9">
        <f>Table42111417[[#This Row],[Cała rata]]-Table42111417[[#This Row],[Odsetki normalne]]</f>
        <v>0</v>
      </c>
      <c r="G360" s="20">
        <f t="shared" si="17"/>
        <v>0</v>
      </c>
      <c r="H360" s="9"/>
      <c r="I360" s="9">
        <f>IF(I359-F360&gt;0.001,I359-F360-Table42111417[[#This Row],[Ile nadpłacamy przy tej racie?]],0)</f>
        <v>0</v>
      </c>
      <c r="K360" s="9">
        <f>IF(Table42111417[[#This Row],[Rok]]&lt;9,Table42111417[[#This Row],[Odsetki normalne]]*50%,Table42111417[[#This Row],[Odsetki normalne]])</f>
        <v>0</v>
      </c>
    </row>
    <row r="361" spans="2:11" x14ac:dyDescent="0.25">
      <c r="B361" s="6">
        <f t="shared" si="16"/>
        <v>29</v>
      </c>
      <c r="C361" s="7">
        <f t="shared" si="18"/>
        <v>345</v>
      </c>
      <c r="D361" s="8">
        <v>5.4800000000000001E-2</v>
      </c>
      <c r="E361" s="9">
        <f>I360*Table42111417[[#This Row],[Oprocentowanie]]/12</f>
        <v>0</v>
      </c>
      <c r="F361" s="9">
        <f>Table42111417[[#This Row],[Cała rata]]-Table42111417[[#This Row],[Odsetki normalne]]</f>
        <v>0</v>
      </c>
      <c r="G361" s="20">
        <f t="shared" si="17"/>
        <v>0</v>
      </c>
      <c r="H361" s="9"/>
      <c r="I361" s="9">
        <f>IF(I360-F361&gt;0.001,I360-F361-Table42111417[[#This Row],[Ile nadpłacamy przy tej racie?]],0)</f>
        <v>0</v>
      </c>
      <c r="K361" s="9">
        <f>IF(Table42111417[[#This Row],[Rok]]&lt;9,Table42111417[[#This Row],[Odsetki normalne]]*50%,Table42111417[[#This Row],[Odsetki normalne]])</f>
        <v>0</v>
      </c>
    </row>
    <row r="362" spans="2:11" x14ac:dyDescent="0.25">
      <c r="B362" s="6">
        <f t="shared" si="16"/>
        <v>29</v>
      </c>
      <c r="C362" s="7">
        <f t="shared" si="18"/>
        <v>346</v>
      </c>
      <c r="D362" s="8">
        <v>5.4800000000000001E-2</v>
      </c>
      <c r="E362" s="9">
        <f>I361*Table42111417[[#This Row],[Oprocentowanie]]/12</f>
        <v>0</v>
      </c>
      <c r="F362" s="9">
        <f>Table42111417[[#This Row],[Cała rata]]-Table42111417[[#This Row],[Odsetki normalne]]</f>
        <v>0</v>
      </c>
      <c r="G362" s="20">
        <f t="shared" si="17"/>
        <v>0</v>
      </c>
      <c r="H362" s="9"/>
      <c r="I362" s="9">
        <f>IF(I361-F362&gt;0.001,I361-F362-Table42111417[[#This Row],[Ile nadpłacamy przy tej racie?]],0)</f>
        <v>0</v>
      </c>
      <c r="K362" s="9">
        <f>IF(Table42111417[[#This Row],[Rok]]&lt;9,Table42111417[[#This Row],[Odsetki normalne]]*50%,Table42111417[[#This Row],[Odsetki normalne]])</f>
        <v>0</v>
      </c>
    </row>
    <row r="363" spans="2:11" x14ac:dyDescent="0.25">
      <c r="B363" s="6">
        <f t="shared" si="16"/>
        <v>29</v>
      </c>
      <c r="C363" s="7">
        <f t="shared" si="18"/>
        <v>347</v>
      </c>
      <c r="D363" s="8">
        <v>5.4800000000000001E-2</v>
      </c>
      <c r="E363" s="9">
        <f>I362*Table42111417[[#This Row],[Oprocentowanie]]/12</f>
        <v>0</v>
      </c>
      <c r="F363" s="9">
        <f>Table42111417[[#This Row],[Cała rata]]-Table42111417[[#This Row],[Odsetki normalne]]</f>
        <v>0</v>
      </c>
      <c r="G363" s="20">
        <f t="shared" si="17"/>
        <v>0</v>
      </c>
      <c r="H363" s="9"/>
      <c r="I363" s="9">
        <f>IF(I362-F363&gt;0.001,I362-F363-Table42111417[[#This Row],[Ile nadpłacamy przy tej racie?]],0)</f>
        <v>0</v>
      </c>
      <c r="K363" s="9">
        <f>IF(Table42111417[[#This Row],[Rok]]&lt;9,Table42111417[[#This Row],[Odsetki normalne]]*50%,Table42111417[[#This Row],[Odsetki normalne]])</f>
        <v>0</v>
      </c>
    </row>
    <row r="364" spans="2:11" x14ac:dyDescent="0.25">
      <c r="B364" s="6">
        <f t="shared" si="16"/>
        <v>29</v>
      </c>
      <c r="C364" s="7">
        <f t="shared" si="18"/>
        <v>348</v>
      </c>
      <c r="D364" s="8">
        <v>5.4800000000000001E-2</v>
      </c>
      <c r="E364" s="9">
        <f>I363*Table42111417[[#This Row],[Oprocentowanie]]/12</f>
        <v>0</v>
      </c>
      <c r="F364" s="9">
        <f>Table42111417[[#This Row],[Cała rata]]-Table42111417[[#This Row],[Odsetki normalne]]</f>
        <v>0</v>
      </c>
      <c r="G364" s="20">
        <f t="shared" si="17"/>
        <v>0</v>
      </c>
      <c r="H364" s="9"/>
      <c r="I364" s="9">
        <f>IF(I363-F364&gt;0.001,I363-F364-Table42111417[[#This Row],[Ile nadpłacamy przy tej racie?]],0)</f>
        <v>0</v>
      </c>
      <c r="K364" s="9">
        <f>IF(Table42111417[[#This Row],[Rok]]&lt;9,Table42111417[[#This Row],[Odsetki normalne]]*50%,Table42111417[[#This Row],[Odsetki normalne]])</f>
        <v>0</v>
      </c>
    </row>
    <row r="365" spans="2:11" x14ac:dyDescent="0.25">
      <c r="B365" s="1">
        <f t="shared" si="16"/>
        <v>30</v>
      </c>
      <c r="C365" s="4">
        <f t="shared" si="18"/>
        <v>349</v>
      </c>
      <c r="D365" s="5">
        <v>5.4800000000000001E-2</v>
      </c>
      <c r="E365" s="2">
        <f>I364*Table42111417[[#This Row],[Oprocentowanie]]/12</f>
        <v>0</v>
      </c>
      <c r="F365" s="2">
        <f>Table42111417[[#This Row],[Cała rata]]-Table42111417[[#This Row],[Odsetki normalne]]</f>
        <v>0</v>
      </c>
      <c r="G365" s="20">
        <f t="shared" si="17"/>
        <v>0</v>
      </c>
      <c r="H365" s="2"/>
      <c r="I365" s="11">
        <f>IF(I364-F365&gt;0.001,I364-F365-Table42111417[[#This Row],[Ile nadpłacamy przy tej racie?]],0)</f>
        <v>0</v>
      </c>
      <c r="K365" s="2">
        <f>IF(Table42111417[[#This Row],[Rok]]&lt;9,Table42111417[[#This Row],[Odsetki normalne]]*50%,Table42111417[[#This Row],[Odsetki normalne]])</f>
        <v>0</v>
      </c>
    </row>
    <row r="366" spans="2:11" x14ac:dyDescent="0.25">
      <c r="B366" s="1">
        <f t="shared" si="16"/>
        <v>30</v>
      </c>
      <c r="C366" s="4">
        <f t="shared" si="18"/>
        <v>350</v>
      </c>
      <c r="D366" s="5">
        <v>5.4800000000000001E-2</v>
      </c>
      <c r="E366" s="2">
        <f>I365*Table42111417[[#This Row],[Oprocentowanie]]/12</f>
        <v>0</v>
      </c>
      <c r="F366" s="2">
        <f>Table42111417[[#This Row],[Cała rata]]-Table42111417[[#This Row],[Odsetki normalne]]</f>
        <v>0</v>
      </c>
      <c r="G366" s="20">
        <f t="shared" si="17"/>
        <v>0</v>
      </c>
      <c r="H366" s="2"/>
      <c r="I366" s="11">
        <f>IF(I365-F366&gt;0.001,I365-F366-Table42111417[[#This Row],[Ile nadpłacamy przy tej racie?]],0)</f>
        <v>0</v>
      </c>
      <c r="K366" s="2">
        <f>IF(Table42111417[[#This Row],[Rok]]&lt;9,Table42111417[[#This Row],[Odsetki normalne]]*50%,Table42111417[[#This Row],[Odsetki normalne]])</f>
        <v>0</v>
      </c>
    </row>
    <row r="367" spans="2:11" x14ac:dyDescent="0.25">
      <c r="B367" s="1">
        <f t="shared" si="16"/>
        <v>30</v>
      </c>
      <c r="C367" s="4">
        <f t="shared" si="18"/>
        <v>351</v>
      </c>
      <c r="D367" s="5">
        <v>5.4800000000000001E-2</v>
      </c>
      <c r="E367" s="2">
        <f>I366*Table42111417[[#This Row],[Oprocentowanie]]/12</f>
        <v>0</v>
      </c>
      <c r="F367" s="2">
        <f>Table42111417[[#This Row],[Cała rata]]-Table42111417[[#This Row],[Odsetki normalne]]</f>
        <v>0</v>
      </c>
      <c r="G367" s="20">
        <f t="shared" si="17"/>
        <v>0</v>
      </c>
      <c r="H367" s="2"/>
      <c r="I367" s="11">
        <f>IF(I366-F367&gt;0.001,I366-F367-Table42111417[[#This Row],[Ile nadpłacamy przy tej racie?]],0)</f>
        <v>0</v>
      </c>
      <c r="K367" s="2">
        <f>IF(Table42111417[[#This Row],[Rok]]&lt;9,Table42111417[[#This Row],[Odsetki normalne]]*50%,Table42111417[[#This Row],[Odsetki normalne]])</f>
        <v>0</v>
      </c>
    </row>
    <row r="368" spans="2:11" x14ac:dyDescent="0.25">
      <c r="B368" s="1">
        <f t="shared" si="16"/>
        <v>30</v>
      </c>
      <c r="C368" s="4">
        <f t="shared" si="18"/>
        <v>352</v>
      </c>
      <c r="D368" s="5">
        <v>5.4800000000000001E-2</v>
      </c>
      <c r="E368" s="2">
        <f>I367*Table42111417[[#This Row],[Oprocentowanie]]/12</f>
        <v>0</v>
      </c>
      <c r="F368" s="2">
        <f>Table42111417[[#This Row],[Cała rata]]-Table42111417[[#This Row],[Odsetki normalne]]</f>
        <v>0</v>
      </c>
      <c r="G368" s="20">
        <f t="shared" si="17"/>
        <v>0</v>
      </c>
      <c r="H368" s="2"/>
      <c r="I368" s="11">
        <f>IF(I367-F368&gt;0.001,I367-F368-Table42111417[[#This Row],[Ile nadpłacamy przy tej racie?]],0)</f>
        <v>0</v>
      </c>
      <c r="K368" s="2">
        <f>IF(Table42111417[[#This Row],[Rok]]&lt;9,Table42111417[[#This Row],[Odsetki normalne]]*50%,Table42111417[[#This Row],[Odsetki normalne]])</f>
        <v>0</v>
      </c>
    </row>
    <row r="369" spans="2:11" x14ac:dyDescent="0.25">
      <c r="B369" s="1">
        <f t="shared" si="16"/>
        <v>30</v>
      </c>
      <c r="C369" s="4">
        <f t="shared" si="18"/>
        <v>353</v>
      </c>
      <c r="D369" s="5">
        <v>5.4800000000000001E-2</v>
      </c>
      <c r="E369" s="2">
        <f>I368*Table42111417[[#This Row],[Oprocentowanie]]/12</f>
        <v>0</v>
      </c>
      <c r="F369" s="2">
        <f>Table42111417[[#This Row],[Cała rata]]-Table42111417[[#This Row],[Odsetki normalne]]</f>
        <v>0</v>
      </c>
      <c r="G369" s="20">
        <f t="shared" si="17"/>
        <v>0</v>
      </c>
      <c r="H369" s="2"/>
      <c r="I369" s="11">
        <f>IF(I368-F369&gt;0.001,I368-F369-Table42111417[[#This Row],[Ile nadpłacamy przy tej racie?]],0)</f>
        <v>0</v>
      </c>
      <c r="K369" s="2">
        <f>IF(Table42111417[[#This Row],[Rok]]&lt;9,Table42111417[[#This Row],[Odsetki normalne]]*50%,Table42111417[[#This Row],[Odsetki normalne]])</f>
        <v>0</v>
      </c>
    </row>
    <row r="370" spans="2:11" x14ac:dyDescent="0.25">
      <c r="B370" s="1">
        <f t="shared" si="16"/>
        <v>30</v>
      </c>
      <c r="C370" s="4">
        <f t="shared" si="18"/>
        <v>354</v>
      </c>
      <c r="D370" s="5">
        <v>5.4800000000000001E-2</v>
      </c>
      <c r="E370" s="2">
        <f>I369*Table42111417[[#This Row],[Oprocentowanie]]/12</f>
        <v>0</v>
      </c>
      <c r="F370" s="2">
        <f>Table42111417[[#This Row],[Cała rata]]-Table42111417[[#This Row],[Odsetki normalne]]</f>
        <v>0</v>
      </c>
      <c r="G370" s="20">
        <f t="shared" si="17"/>
        <v>0</v>
      </c>
      <c r="H370" s="2"/>
      <c r="I370" s="11">
        <f>IF(I369-F370&gt;0.001,I369-F370-Table42111417[[#This Row],[Ile nadpłacamy przy tej racie?]],0)</f>
        <v>0</v>
      </c>
      <c r="K370" s="2">
        <f>IF(Table42111417[[#This Row],[Rok]]&lt;9,Table42111417[[#This Row],[Odsetki normalne]]*50%,Table42111417[[#This Row],[Odsetki normalne]])</f>
        <v>0</v>
      </c>
    </row>
    <row r="371" spans="2:11" x14ac:dyDescent="0.25">
      <c r="B371" s="1">
        <f t="shared" si="16"/>
        <v>30</v>
      </c>
      <c r="C371" s="4">
        <f t="shared" si="18"/>
        <v>355</v>
      </c>
      <c r="D371" s="5">
        <v>5.4800000000000001E-2</v>
      </c>
      <c r="E371" s="2">
        <f>I370*Table42111417[[#This Row],[Oprocentowanie]]/12</f>
        <v>0</v>
      </c>
      <c r="F371" s="2">
        <f>Table42111417[[#This Row],[Cała rata]]-Table42111417[[#This Row],[Odsetki normalne]]</f>
        <v>0</v>
      </c>
      <c r="G371" s="20">
        <f t="shared" si="17"/>
        <v>0</v>
      </c>
      <c r="H371" s="2"/>
      <c r="I371" s="11">
        <f>IF(I370-F371&gt;0.001,I370-F371-Table42111417[[#This Row],[Ile nadpłacamy przy tej racie?]],0)</f>
        <v>0</v>
      </c>
      <c r="K371" s="2">
        <f>IF(Table42111417[[#This Row],[Rok]]&lt;9,Table42111417[[#This Row],[Odsetki normalne]]*50%,Table42111417[[#This Row],[Odsetki normalne]])</f>
        <v>0</v>
      </c>
    </row>
    <row r="372" spans="2:11" x14ac:dyDescent="0.25">
      <c r="B372" s="1">
        <f t="shared" si="16"/>
        <v>30</v>
      </c>
      <c r="C372" s="4">
        <f t="shared" si="18"/>
        <v>356</v>
      </c>
      <c r="D372" s="5">
        <v>5.4800000000000001E-2</v>
      </c>
      <c r="E372" s="2">
        <f>I371*Table42111417[[#This Row],[Oprocentowanie]]/12</f>
        <v>0</v>
      </c>
      <c r="F372" s="2">
        <f>Table42111417[[#This Row],[Cała rata]]-Table42111417[[#This Row],[Odsetki normalne]]</f>
        <v>0</v>
      </c>
      <c r="G372" s="20">
        <f t="shared" si="17"/>
        <v>0</v>
      </c>
      <c r="H372" s="2"/>
      <c r="I372" s="11">
        <f>IF(I371-F372&gt;0.001,I371-F372-Table42111417[[#This Row],[Ile nadpłacamy przy tej racie?]],0)</f>
        <v>0</v>
      </c>
      <c r="K372" s="2">
        <f>IF(Table42111417[[#This Row],[Rok]]&lt;9,Table42111417[[#This Row],[Odsetki normalne]]*50%,Table42111417[[#This Row],[Odsetki normalne]])</f>
        <v>0</v>
      </c>
    </row>
    <row r="373" spans="2:11" x14ac:dyDescent="0.25">
      <c r="B373" s="1">
        <f t="shared" si="16"/>
        <v>30</v>
      </c>
      <c r="C373" s="4">
        <f t="shared" si="18"/>
        <v>357</v>
      </c>
      <c r="D373" s="5">
        <v>5.4800000000000001E-2</v>
      </c>
      <c r="E373" s="2">
        <f>I372*Table42111417[[#This Row],[Oprocentowanie]]/12</f>
        <v>0</v>
      </c>
      <c r="F373" s="2">
        <f>Table42111417[[#This Row],[Cała rata]]-Table42111417[[#This Row],[Odsetki normalne]]</f>
        <v>0</v>
      </c>
      <c r="G373" s="20">
        <f t="shared" si="17"/>
        <v>0</v>
      </c>
      <c r="H373" s="2"/>
      <c r="I373" s="11">
        <f>IF(I372-F373&gt;0.001,I372-F373-Table42111417[[#This Row],[Ile nadpłacamy przy tej racie?]],0)</f>
        <v>0</v>
      </c>
      <c r="K373" s="2">
        <f>IF(Table42111417[[#This Row],[Rok]]&lt;9,Table42111417[[#This Row],[Odsetki normalne]]*50%,Table42111417[[#This Row],[Odsetki normalne]])</f>
        <v>0</v>
      </c>
    </row>
    <row r="374" spans="2:11" x14ac:dyDescent="0.25">
      <c r="B374" s="1">
        <f t="shared" si="16"/>
        <v>30</v>
      </c>
      <c r="C374" s="4">
        <f t="shared" si="18"/>
        <v>358</v>
      </c>
      <c r="D374" s="5">
        <v>5.4800000000000001E-2</v>
      </c>
      <c r="E374" s="2">
        <f>I373*Table42111417[[#This Row],[Oprocentowanie]]/12</f>
        <v>0</v>
      </c>
      <c r="F374" s="2">
        <f>Table42111417[[#This Row],[Cała rata]]-Table42111417[[#This Row],[Odsetki normalne]]</f>
        <v>0</v>
      </c>
      <c r="G374" s="20">
        <f t="shared" si="17"/>
        <v>0</v>
      </c>
      <c r="H374" s="2"/>
      <c r="I374" s="11">
        <f>IF(I373-F374&gt;0.001,I373-F374-Table42111417[[#This Row],[Ile nadpłacamy przy tej racie?]],0)</f>
        <v>0</v>
      </c>
      <c r="K374" s="2">
        <f>IF(Table42111417[[#This Row],[Rok]]&lt;9,Table42111417[[#This Row],[Odsetki normalne]]*50%,Table42111417[[#This Row],[Odsetki normalne]])</f>
        <v>0</v>
      </c>
    </row>
    <row r="375" spans="2:11" x14ac:dyDescent="0.25">
      <c r="B375" s="1">
        <f t="shared" si="16"/>
        <v>30</v>
      </c>
      <c r="C375" s="4">
        <f t="shared" si="18"/>
        <v>359</v>
      </c>
      <c r="D375" s="5">
        <v>5.4800000000000001E-2</v>
      </c>
      <c r="E375" s="2">
        <f>I374*Table42111417[[#This Row],[Oprocentowanie]]/12</f>
        <v>0</v>
      </c>
      <c r="F375" s="2">
        <f>Table42111417[[#This Row],[Cała rata]]-Table42111417[[#This Row],[Odsetki normalne]]</f>
        <v>0</v>
      </c>
      <c r="G375" s="20">
        <f t="shared" si="17"/>
        <v>0</v>
      </c>
      <c r="H375" s="2"/>
      <c r="I375" s="11">
        <f>IF(I374-F375&gt;0.001,I374-F375-Table42111417[[#This Row],[Ile nadpłacamy przy tej racie?]],0)</f>
        <v>0</v>
      </c>
      <c r="K375" s="2">
        <f>IF(Table42111417[[#This Row],[Rok]]&lt;9,Table42111417[[#This Row],[Odsetki normalne]]*50%,Table42111417[[#This Row],[Odsetki normalne]])</f>
        <v>0</v>
      </c>
    </row>
    <row r="376" spans="2:11" x14ac:dyDescent="0.25">
      <c r="B376" s="1">
        <f t="shared" si="16"/>
        <v>30</v>
      </c>
      <c r="C376" s="4">
        <f t="shared" si="18"/>
        <v>360</v>
      </c>
      <c r="D376" s="5">
        <v>5.4800000000000001E-2</v>
      </c>
      <c r="E376" s="2">
        <f>I375*Table42111417[[#This Row],[Oprocentowanie]]/12</f>
        <v>0</v>
      </c>
      <c r="F376" s="2">
        <f>Table42111417[[#This Row],[Cała rata]]-Table42111417[[#This Row],[Odsetki normalne]]</f>
        <v>0</v>
      </c>
      <c r="G376" s="20">
        <f t="shared" si="17"/>
        <v>0</v>
      </c>
      <c r="H376" s="2"/>
      <c r="I376" s="11">
        <f>IF(I375-F376&gt;0.001,I375-F376-Table42111417[[#This Row],[Ile nadpłacamy przy tej racie?]],0)</f>
        <v>0</v>
      </c>
      <c r="K376" s="2">
        <f>IF(Table42111417[[#This Row],[Rok]]&lt;9,Table42111417[[#This Row],[Odsetki normalne]]*50%,Table42111417[[#This Row],[Odsetki normalne]])</f>
        <v>0</v>
      </c>
    </row>
    <row r="377" spans="2:11" x14ac:dyDescent="0.25">
      <c r="B377" s="6">
        <f t="shared" si="16"/>
        <v>31</v>
      </c>
      <c r="C377" s="7">
        <f t="shared" si="18"/>
        <v>361</v>
      </c>
      <c r="D377" s="8">
        <v>5.4800000000000001E-2</v>
      </c>
      <c r="E377" s="9">
        <f>I376*Table42111417[[#This Row],[Oprocentowanie]]/12</f>
        <v>0</v>
      </c>
      <c r="F377" s="9">
        <f>Table42111417[[#This Row],[Cała rata]]-Table42111417[[#This Row],[Odsetki normalne]]</f>
        <v>0</v>
      </c>
      <c r="G377" s="20">
        <f t="shared" si="17"/>
        <v>0</v>
      </c>
      <c r="H377" s="9"/>
      <c r="I377" s="9">
        <f>IF(I376-F377&gt;0.001,I376-F377-Table42111417[[#This Row],[Ile nadpłacamy przy tej racie?]],0)</f>
        <v>0</v>
      </c>
      <c r="K377" s="9">
        <f>IF(Table42111417[[#This Row],[Rok]]&lt;9,Table42111417[[#This Row],[Odsetki normalne]]*50%,Table42111417[[#This Row],[Odsetki normalne]])</f>
        <v>0</v>
      </c>
    </row>
    <row r="378" spans="2:11" x14ac:dyDescent="0.25">
      <c r="B378" s="6">
        <f t="shared" si="16"/>
        <v>31</v>
      </c>
      <c r="C378" s="7">
        <f t="shared" si="18"/>
        <v>362</v>
      </c>
      <c r="D378" s="8">
        <v>5.4800000000000001E-2</v>
      </c>
      <c r="E378" s="9">
        <f>I377*Table42111417[[#This Row],[Oprocentowanie]]/12</f>
        <v>0</v>
      </c>
      <c r="F378" s="9">
        <f>Table42111417[[#This Row],[Cała rata]]-Table42111417[[#This Row],[Odsetki normalne]]</f>
        <v>0</v>
      </c>
      <c r="G378" s="20">
        <f t="shared" si="17"/>
        <v>0</v>
      </c>
      <c r="H378" s="9"/>
      <c r="I378" s="9">
        <f>IF(I377-F378&gt;0.001,I377-F378-Table42111417[[#This Row],[Ile nadpłacamy przy tej racie?]],0)</f>
        <v>0</v>
      </c>
      <c r="K378" s="9">
        <f>IF(Table42111417[[#This Row],[Rok]]&lt;9,Table42111417[[#This Row],[Odsetki normalne]]*50%,Table42111417[[#This Row],[Odsetki normalne]])</f>
        <v>0</v>
      </c>
    </row>
    <row r="379" spans="2:11" x14ac:dyDescent="0.25">
      <c r="B379" s="6">
        <f t="shared" si="16"/>
        <v>31</v>
      </c>
      <c r="C379" s="7">
        <f t="shared" si="18"/>
        <v>363</v>
      </c>
      <c r="D379" s="8">
        <v>5.4800000000000001E-2</v>
      </c>
      <c r="E379" s="9">
        <f>I378*Table42111417[[#This Row],[Oprocentowanie]]/12</f>
        <v>0</v>
      </c>
      <c r="F379" s="9">
        <f>Table42111417[[#This Row],[Cała rata]]-Table42111417[[#This Row],[Odsetki normalne]]</f>
        <v>0</v>
      </c>
      <c r="G379" s="20">
        <f t="shared" si="17"/>
        <v>0</v>
      </c>
      <c r="H379" s="9"/>
      <c r="I379" s="9">
        <f>IF(I378-F379&gt;0.001,I378-F379-Table42111417[[#This Row],[Ile nadpłacamy przy tej racie?]],0)</f>
        <v>0</v>
      </c>
      <c r="K379" s="9">
        <f>IF(Table42111417[[#This Row],[Rok]]&lt;9,Table42111417[[#This Row],[Odsetki normalne]]*50%,Table42111417[[#This Row],[Odsetki normalne]])</f>
        <v>0</v>
      </c>
    </row>
    <row r="380" spans="2:11" x14ac:dyDescent="0.25">
      <c r="B380" s="6">
        <f t="shared" si="16"/>
        <v>31</v>
      </c>
      <c r="C380" s="7">
        <f t="shared" si="18"/>
        <v>364</v>
      </c>
      <c r="D380" s="8">
        <v>5.4800000000000001E-2</v>
      </c>
      <c r="E380" s="9">
        <f>I379*Table42111417[[#This Row],[Oprocentowanie]]/12</f>
        <v>0</v>
      </c>
      <c r="F380" s="9">
        <f>Table42111417[[#This Row],[Cała rata]]-Table42111417[[#This Row],[Odsetki normalne]]</f>
        <v>0</v>
      </c>
      <c r="G380" s="20">
        <f t="shared" si="17"/>
        <v>0</v>
      </c>
      <c r="H380" s="9"/>
      <c r="I380" s="9">
        <f>IF(I379-F380&gt;0.001,I379-F380-Table42111417[[#This Row],[Ile nadpłacamy przy tej racie?]],0)</f>
        <v>0</v>
      </c>
      <c r="K380" s="9">
        <f>IF(Table42111417[[#This Row],[Rok]]&lt;9,Table42111417[[#This Row],[Odsetki normalne]]*50%,Table42111417[[#This Row],[Odsetki normalne]])</f>
        <v>0</v>
      </c>
    </row>
    <row r="381" spans="2:11" x14ac:dyDescent="0.25">
      <c r="B381" s="6">
        <f t="shared" si="16"/>
        <v>31</v>
      </c>
      <c r="C381" s="7">
        <f t="shared" si="18"/>
        <v>365</v>
      </c>
      <c r="D381" s="8">
        <v>5.4800000000000001E-2</v>
      </c>
      <c r="E381" s="9">
        <f>I380*Table42111417[[#This Row],[Oprocentowanie]]/12</f>
        <v>0</v>
      </c>
      <c r="F381" s="9">
        <f>Table42111417[[#This Row],[Cała rata]]-Table42111417[[#This Row],[Odsetki normalne]]</f>
        <v>0</v>
      </c>
      <c r="G381" s="20">
        <f t="shared" si="17"/>
        <v>0</v>
      </c>
      <c r="H381" s="9"/>
      <c r="I381" s="9">
        <f>IF(I380-F381&gt;0.001,I380-F381-Table42111417[[#This Row],[Ile nadpłacamy przy tej racie?]],0)</f>
        <v>0</v>
      </c>
      <c r="K381" s="9">
        <f>IF(Table42111417[[#This Row],[Rok]]&lt;9,Table42111417[[#This Row],[Odsetki normalne]]*50%,Table42111417[[#This Row],[Odsetki normalne]])</f>
        <v>0</v>
      </c>
    </row>
    <row r="382" spans="2:11" x14ac:dyDescent="0.25">
      <c r="B382" s="6">
        <f t="shared" si="16"/>
        <v>31</v>
      </c>
      <c r="C382" s="7">
        <f t="shared" si="18"/>
        <v>366</v>
      </c>
      <c r="D382" s="8">
        <v>5.4800000000000001E-2</v>
      </c>
      <c r="E382" s="9">
        <f>I381*Table42111417[[#This Row],[Oprocentowanie]]/12</f>
        <v>0</v>
      </c>
      <c r="F382" s="9">
        <f>Table42111417[[#This Row],[Cała rata]]-Table42111417[[#This Row],[Odsetki normalne]]</f>
        <v>0</v>
      </c>
      <c r="G382" s="20">
        <f t="shared" si="17"/>
        <v>0</v>
      </c>
      <c r="H382" s="9"/>
      <c r="I382" s="9">
        <f>IF(I381-F382&gt;0.001,I381-F382-Table42111417[[#This Row],[Ile nadpłacamy przy tej racie?]],0)</f>
        <v>0</v>
      </c>
      <c r="K382" s="9">
        <f>IF(Table42111417[[#This Row],[Rok]]&lt;9,Table42111417[[#This Row],[Odsetki normalne]]*50%,Table42111417[[#This Row],[Odsetki normalne]])</f>
        <v>0</v>
      </c>
    </row>
    <row r="383" spans="2:11" x14ac:dyDescent="0.25">
      <c r="B383" s="6">
        <f t="shared" si="16"/>
        <v>31</v>
      </c>
      <c r="C383" s="7">
        <f t="shared" si="18"/>
        <v>367</v>
      </c>
      <c r="D383" s="8">
        <v>5.4800000000000001E-2</v>
      </c>
      <c r="E383" s="9">
        <f>I382*Table42111417[[#This Row],[Oprocentowanie]]/12</f>
        <v>0</v>
      </c>
      <c r="F383" s="9">
        <f>Table42111417[[#This Row],[Cała rata]]-Table42111417[[#This Row],[Odsetki normalne]]</f>
        <v>0</v>
      </c>
      <c r="G383" s="20">
        <f t="shared" si="17"/>
        <v>0</v>
      </c>
      <c r="H383" s="9"/>
      <c r="I383" s="9">
        <f>IF(I382-F383&gt;0.001,I382-F383-Table42111417[[#This Row],[Ile nadpłacamy przy tej racie?]],0)</f>
        <v>0</v>
      </c>
      <c r="K383" s="9">
        <f>IF(Table42111417[[#This Row],[Rok]]&lt;9,Table42111417[[#This Row],[Odsetki normalne]]*50%,Table42111417[[#This Row],[Odsetki normalne]])</f>
        <v>0</v>
      </c>
    </row>
    <row r="384" spans="2:11" x14ac:dyDescent="0.25">
      <c r="B384" s="6">
        <f t="shared" si="16"/>
        <v>31</v>
      </c>
      <c r="C384" s="7">
        <f t="shared" si="18"/>
        <v>368</v>
      </c>
      <c r="D384" s="8">
        <v>5.4800000000000001E-2</v>
      </c>
      <c r="E384" s="9">
        <f>I383*Table42111417[[#This Row],[Oprocentowanie]]/12</f>
        <v>0</v>
      </c>
      <c r="F384" s="9">
        <f>Table42111417[[#This Row],[Cała rata]]-Table42111417[[#This Row],[Odsetki normalne]]</f>
        <v>0</v>
      </c>
      <c r="G384" s="20">
        <f t="shared" si="17"/>
        <v>0</v>
      </c>
      <c r="H384" s="9"/>
      <c r="I384" s="9">
        <f>IF(I383-F384&gt;0.001,I383-F384-Table42111417[[#This Row],[Ile nadpłacamy przy tej racie?]],0)</f>
        <v>0</v>
      </c>
      <c r="K384" s="9">
        <f>IF(Table42111417[[#This Row],[Rok]]&lt;9,Table42111417[[#This Row],[Odsetki normalne]]*50%,Table42111417[[#This Row],[Odsetki normalne]])</f>
        <v>0</v>
      </c>
    </row>
    <row r="385" spans="2:11" x14ac:dyDescent="0.25">
      <c r="B385" s="6">
        <f t="shared" si="16"/>
        <v>31</v>
      </c>
      <c r="C385" s="7">
        <f t="shared" si="18"/>
        <v>369</v>
      </c>
      <c r="D385" s="8">
        <v>5.4800000000000001E-2</v>
      </c>
      <c r="E385" s="9">
        <f>I384*Table42111417[[#This Row],[Oprocentowanie]]/12</f>
        <v>0</v>
      </c>
      <c r="F385" s="9">
        <f>Table42111417[[#This Row],[Cała rata]]-Table42111417[[#This Row],[Odsetki normalne]]</f>
        <v>0</v>
      </c>
      <c r="G385" s="20">
        <f t="shared" si="17"/>
        <v>0</v>
      </c>
      <c r="H385" s="9"/>
      <c r="I385" s="9">
        <f>IF(I384-F385&gt;0.001,I384-F385-Table42111417[[#This Row],[Ile nadpłacamy przy tej racie?]],0)</f>
        <v>0</v>
      </c>
      <c r="K385" s="9">
        <f>IF(Table42111417[[#This Row],[Rok]]&lt;9,Table42111417[[#This Row],[Odsetki normalne]]*50%,Table42111417[[#This Row],[Odsetki normalne]])</f>
        <v>0</v>
      </c>
    </row>
    <row r="386" spans="2:11" x14ac:dyDescent="0.25">
      <c r="B386" s="6">
        <f t="shared" si="16"/>
        <v>31</v>
      </c>
      <c r="C386" s="7">
        <f t="shared" si="18"/>
        <v>370</v>
      </c>
      <c r="D386" s="8">
        <v>5.4800000000000001E-2</v>
      </c>
      <c r="E386" s="9">
        <f>I385*Table42111417[[#This Row],[Oprocentowanie]]/12</f>
        <v>0</v>
      </c>
      <c r="F386" s="9">
        <f>Table42111417[[#This Row],[Cała rata]]-Table42111417[[#This Row],[Odsetki normalne]]</f>
        <v>0</v>
      </c>
      <c r="G386" s="20">
        <f t="shared" si="17"/>
        <v>0</v>
      </c>
      <c r="H386" s="9"/>
      <c r="I386" s="9">
        <f>IF(I385-F386&gt;0.001,I385-F386-Table42111417[[#This Row],[Ile nadpłacamy przy tej racie?]],0)</f>
        <v>0</v>
      </c>
      <c r="K386" s="9">
        <f>IF(Table42111417[[#This Row],[Rok]]&lt;9,Table42111417[[#This Row],[Odsetki normalne]]*50%,Table42111417[[#This Row],[Odsetki normalne]])</f>
        <v>0</v>
      </c>
    </row>
    <row r="387" spans="2:11" x14ac:dyDescent="0.25">
      <c r="B387" s="6">
        <f t="shared" si="16"/>
        <v>31</v>
      </c>
      <c r="C387" s="7">
        <f t="shared" si="18"/>
        <v>371</v>
      </c>
      <c r="D387" s="8">
        <v>5.4800000000000001E-2</v>
      </c>
      <c r="E387" s="9">
        <f>I386*Table42111417[[#This Row],[Oprocentowanie]]/12</f>
        <v>0</v>
      </c>
      <c r="F387" s="9">
        <f>Table42111417[[#This Row],[Cała rata]]-Table42111417[[#This Row],[Odsetki normalne]]</f>
        <v>0</v>
      </c>
      <c r="G387" s="20">
        <f t="shared" si="17"/>
        <v>0</v>
      </c>
      <c r="H387" s="9"/>
      <c r="I387" s="9">
        <f>IF(I386-F387&gt;0.001,I386-F387-Table42111417[[#This Row],[Ile nadpłacamy przy tej racie?]],0)</f>
        <v>0</v>
      </c>
      <c r="K387" s="9">
        <f>IF(Table42111417[[#This Row],[Rok]]&lt;9,Table42111417[[#This Row],[Odsetki normalne]]*50%,Table42111417[[#This Row],[Odsetki normalne]])</f>
        <v>0</v>
      </c>
    </row>
    <row r="388" spans="2:11" x14ac:dyDescent="0.25">
      <c r="B388" s="6">
        <f t="shared" si="16"/>
        <v>31</v>
      </c>
      <c r="C388" s="7">
        <f t="shared" si="18"/>
        <v>372</v>
      </c>
      <c r="D388" s="8">
        <v>5.4800000000000001E-2</v>
      </c>
      <c r="E388" s="9">
        <f>I387*Table42111417[[#This Row],[Oprocentowanie]]/12</f>
        <v>0</v>
      </c>
      <c r="F388" s="9">
        <f>Table42111417[[#This Row],[Cała rata]]-Table42111417[[#This Row],[Odsetki normalne]]</f>
        <v>0</v>
      </c>
      <c r="G388" s="20">
        <f t="shared" si="17"/>
        <v>0</v>
      </c>
      <c r="H388" s="9"/>
      <c r="I388" s="9">
        <f>IF(I387-F388&gt;0.001,I387-F388-Table42111417[[#This Row],[Ile nadpłacamy przy tej racie?]],0)</f>
        <v>0</v>
      </c>
      <c r="K388" s="9">
        <f>IF(Table42111417[[#This Row],[Rok]]&lt;9,Table42111417[[#This Row],[Odsetki normalne]]*50%,Table42111417[[#This Row],[Odsetki normalne]])</f>
        <v>0</v>
      </c>
    </row>
    <row r="389" spans="2:11" x14ac:dyDescent="0.25">
      <c r="B389" s="1">
        <f t="shared" si="16"/>
        <v>32</v>
      </c>
      <c r="C389" s="4">
        <f t="shared" si="18"/>
        <v>373</v>
      </c>
      <c r="D389" s="5">
        <v>5.4800000000000001E-2</v>
      </c>
      <c r="E389" s="2">
        <f>I388*Table42111417[[#This Row],[Oprocentowanie]]/12</f>
        <v>0</v>
      </c>
      <c r="F389" s="2">
        <f>Table42111417[[#This Row],[Cała rata]]-Table42111417[[#This Row],[Odsetki normalne]]</f>
        <v>0</v>
      </c>
      <c r="G389" s="20">
        <f t="shared" si="17"/>
        <v>0</v>
      </c>
      <c r="H389" s="2"/>
      <c r="I389" s="11">
        <f>IF(I388-F389&gt;0.001,I388-F389-Table42111417[[#This Row],[Ile nadpłacamy przy tej racie?]],0)</f>
        <v>0</v>
      </c>
      <c r="K389" s="2">
        <f>IF(Table42111417[[#This Row],[Rok]]&lt;9,Table42111417[[#This Row],[Odsetki normalne]]*50%,Table42111417[[#This Row],[Odsetki normalne]])</f>
        <v>0</v>
      </c>
    </row>
    <row r="390" spans="2:11" x14ac:dyDescent="0.25">
      <c r="B390" s="1">
        <f t="shared" si="16"/>
        <v>32</v>
      </c>
      <c r="C390" s="4">
        <f t="shared" si="18"/>
        <v>374</v>
      </c>
      <c r="D390" s="5">
        <v>5.4800000000000001E-2</v>
      </c>
      <c r="E390" s="2">
        <f>I389*Table42111417[[#This Row],[Oprocentowanie]]/12</f>
        <v>0</v>
      </c>
      <c r="F390" s="2">
        <f>Table42111417[[#This Row],[Cała rata]]-Table42111417[[#This Row],[Odsetki normalne]]</f>
        <v>0</v>
      </c>
      <c r="G390" s="20">
        <f t="shared" si="17"/>
        <v>0</v>
      </c>
      <c r="H390" s="2"/>
      <c r="I390" s="11">
        <f>IF(I389-F390&gt;0.001,I389-F390-Table42111417[[#This Row],[Ile nadpłacamy przy tej racie?]],0)</f>
        <v>0</v>
      </c>
      <c r="K390" s="2">
        <f>IF(Table42111417[[#This Row],[Rok]]&lt;9,Table42111417[[#This Row],[Odsetki normalne]]*50%,Table42111417[[#This Row],[Odsetki normalne]])</f>
        <v>0</v>
      </c>
    </row>
    <row r="391" spans="2:11" x14ac:dyDescent="0.25">
      <c r="B391" s="1">
        <f t="shared" si="16"/>
        <v>32</v>
      </c>
      <c r="C391" s="4">
        <f t="shared" si="18"/>
        <v>375</v>
      </c>
      <c r="D391" s="5">
        <v>5.4800000000000001E-2</v>
      </c>
      <c r="E391" s="2">
        <f>I390*Table42111417[[#This Row],[Oprocentowanie]]/12</f>
        <v>0</v>
      </c>
      <c r="F391" s="2">
        <f>Table42111417[[#This Row],[Cała rata]]-Table42111417[[#This Row],[Odsetki normalne]]</f>
        <v>0</v>
      </c>
      <c r="G391" s="20">
        <f t="shared" si="17"/>
        <v>0</v>
      </c>
      <c r="H391" s="2"/>
      <c r="I391" s="11">
        <f>IF(I390-F391&gt;0.001,I390-F391-Table42111417[[#This Row],[Ile nadpłacamy przy tej racie?]],0)</f>
        <v>0</v>
      </c>
      <c r="K391" s="2">
        <f>IF(Table42111417[[#This Row],[Rok]]&lt;9,Table42111417[[#This Row],[Odsetki normalne]]*50%,Table42111417[[#This Row],[Odsetki normalne]])</f>
        <v>0</v>
      </c>
    </row>
    <row r="392" spans="2:11" x14ac:dyDescent="0.25">
      <c r="B392" s="1">
        <f t="shared" si="16"/>
        <v>32</v>
      </c>
      <c r="C392" s="4">
        <f t="shared" si="18"/>
        <v>376</v>
      </c>
      <c r="D392" s="5">
        <v>5.4800000000000001E-2</v>
      </c>
      <c r="E392" s="2">
        <f>I391*Table42111417[[#This Row],[Oprocentowanie]]/12</f>
        <v>0</v>
      </c>
      <c r="F392" s="2">
        <f>Table42111417[[#This Row],[Cała rata]]-Table42111417[[#This Row],[Odsetki normalne]]</f>
        <v>0</v>
      </c>
      <c r="G392" s="20">
        <f t="shared" si="17"/>
        <v>0</v>
      </c>
      <c r="H392" s="2"/>
      <c r="I392" s="11">
        <f>IF(I391-F392&gt;0.001,I391-F392-Table42111417[[#This Row],[Ile nadpłacamy przy tej racie?]],0)</f>
        <v>0</v>
      </c>
      <c r="K392" s="2">
        <f>IF(Table42111417[[#This Row],[Rok]]&lt;9,Table42111417[[#This Row],[Odsetki normalne]]*50%,Table42111417[[#This Row],[Odsetki normalne]])</f>
        <v>0</v>
      </c>
    </row>
    <row r="393" spans="2:11" x14ac:dyDescent="0.25">
      <c r="B393" s="1">
        <f t="shared" si="16"/>
        <v>32</v>
      </c>
      <c r="C393" s="4">
        <f t="shared" si="18"/>
        <v>377</v>
      </c>
      <c r="D393" s="5">
        <v>5.4800000000000001E-2</v>
      </c>
      <c r="E393" s="2">
        <f>I392*Table42111417[[#This Row],[Oprocentowanie]]/12</f>
        <v>0</v>
      </c>
      <c r="F393" s="2">
        <f>Table42111417[[#This Row],[Cała rata]]-Table42111417[[#This Row],[Odsetki normalne]]</f>
        <v>0</v>
      </c>
      <c r="G393" s="20">
        <f t="shared" si="17"/>
        <v>0</v>
      </c>
      <c r="H393" s="2"/>
      <c r="I393" s="11">
        <f>IF(I392-F393&gt;0.001,I392-F393-Table42111417[[#This Row],[Ile nadpłacamy przy tej racie?]],0)</f>
        <v>0</v>
      </c>
      <c r="K393" s="2">
        <f>IF(Table42111417[[#This Row],[Rok]]&lt;9,Table42111417[[#This Row],[Odsetki normalne]]*50%,Table42111417[[#This Row],[Odsetki normalne]])</f>
        <v>0</v>
      </c>
    </row>
    <row r="394" spans="2:11" x14ac:dyDescent="0.25">
      <c r="B394" s="1">
        <f t="shared" si="16"/>
        <v>32</v>
      </c>
      <c r="C394" s="4">
        <f t="shared" si="18"/>
        <v>378</v>
      </c>
      <c r="D394" s="5">
        <v>5.4800000000000001E-2</v>
      </c>
      <c r="E394" s="2">
        <f>I393*Table42111417[[#This Row],[Oprocentowanie]]/12</f>
        <v>0</v>
      </c>
      <c r="F394" s="2">
        <f>Table42111417[[#This Row],[Cała rata]]-Table42111417[[#This Row],[Odsetki normalne]]</f>
        <v>0</v>
      </c>
      <c r="G394" s="20">
        <f t="shared" si="17"/>
        <v>0</v>
      </c>
      <c r="H394" s="2"/>
      <c r="I394" s="11">
        <f>IF(I393-F394&gt;0.001,I393-F394-Table42111417[[#This Row],[Ile nadpłacamy przy tej racie?]],0)</f>
        <v>0</v>
      </c>
      <c r="K394" s="2">
        <f>IF(Table42111417[[#This Row],[Rok]]&lt;9,Table42111417[[#This Row],[Odsetki normalne]]*50%,Table42111417[[#This Row],[Odsetki normalne]])</f>
        <v>0</v>
      </c>
    </row>
    <row r="395" spans="2:11" x14ac:dyDescent="0.25">
      <c r="B395" s="1">
        <f t="shared" si="16"/>
        <v>32</v>
      </c>
      <c r="C395" s="4">
        <f t="shared" si="18"/>
        <v>379</v>
      </c>
      <c r="D395" s="5">
        <v>5.4800000000000001E-2</v>
      </c>
      <c r="E395" s="2">
        <f>I394*Table42111417[[#This Row],[Oprocentowanie]]/12</f>
        <v>0</v>
      </c>
      <c r="F395" s="2">
        <f>Table42111417[[#This Row],[Cała rata]]-Table42111417[[#This Row],[Odsetki normalne]]</f>
        <v>0</v>
      </c>
      <c r="G395" s="20">
        <f t="shared" si="17"/>
        <v>0</v>
      </c>
      <c r="H395" s="2"/>
      <c r="I395" s="11">
        <f>IF(I394-F395&gt;0.001,I394-F395-Table42111417[[#This Row],[Ile nadpłacamy przy tej racie?]],0)</f>
        <v>0</v>
      </c>
      <c r="K395" s="2">
        <f>IF(Table42111417[[#This Row],[Rok]]&lt;9,Table42111417[[#This Row],[Odsetki normalne]]*50%,Table42111417[[#This Row],[Odsetki normalne]])</f>
        <v>0</v>
      </c>
    </row>
    <row r="396" spans="2:11" x14ac:dyDescent="0.25">
      <c r="B396" s="1">
        <f t="shared" si="16"/>
        <v>32</v>
      </c>
      <c r="C396" s="4">
        <f t="shared" si="18"/>
        <v>380</v>
      </c>
      <c r="D396" s="5">
        <v>5.4800000000000001E-2</v>
      </c>
      <c r="E396" s="2">
        <f>I395*Table42111417[[#This Row],[Oprocentowanie]]/12</f>
        <v>0</v>
      </c>
      <c r="F396" s="2">
        <f>Table42111417[[#This Row],[Cała rata]]-Table42111417[[#This Row],[Odsetki normalne]]</f>
        <v>0</v>
      </c>
      <c r="G396" s="20">
        <f t="shared" si="17"/>
        <v>0</v>
      </c>
      <c r="H396" s="2"/>
      <c r="I396" s="11">
        <f>IF(I395-F396&gt;0.001,I395-F396-Table42111417[[#This Row],[Ile nadpłacamy przy tej racie?]],0)</f>
        <v>0</v>
      </c>
      <c r="K396" s="2">
        <f>IF(Table42111417[[#This Row],[Rok]]&lt;9,Table42111417[[#This Row],[Odsetki normalne]]*50%,Table42111417[[#This Row],[Odsetki normalne]])</f>
        <v>0</v>
      </c>
    </row>
    <row r="397" spans="2:11" x14ac:dyDescent="0.25">
      <c r="B397" s="1">
        <f t="shared" si="16"/>
        <v>32</v>
      </c>
      <c r="C397" s="4">
        <f t="shared" si="18"/>
        <v>381</v>
      </c>
      <c r="D397" s="5">
        <v>5.4800000000000001E-2</v>
      </c>
      <c r="E397" s="2">
        <f>I396*Table42111417[[#This Row],[Oprocentowanie]]/12</f>
        <v>0</v>
      </c>
      <c r="F397" s="2">
        <f>Table42111417[[#This Row],[Cała rata]]-Table42111417[[#This Row],[Odsetki normalne]]</f>
        <v>0</v>
      </c>
      <c r="G397" s="20">
        <f t="shared" si="17"/>
        <v>0</v>
      </c>
      <c r="H397" s="2"/>
      <c r="I397" s="11">
        <f>IF(I396-F397&gt;0.001,I396-F397-Table42111417[[#This Row],[Ile nadpłacamy przy tej racie?]],0)</f>
        <v>0</v>
      </c>
      <c r="K397" s="2">
        <f>IF(Table42111417[[#This Row],[Rok]]&lt;9,Table42111417[[#This Row],[Odsetki normalne]]*50%,Table42111417[[#This Row],[Odsetki normalne]])</f>
        <v>0</v>
      </c>
    </row>
    <row r="398" spans="2:11" x14ac:dyDescent="0.25">
      <c r="B398" s="1">
        <f t="shared" si="16"/>
        <v>32</v>
      </c>
      <c r="C398" s="4">
        <f t="shared" si="18"/>
        <v>382</v>
      </c>
      <c r="D398" s="5">
        <v>5.4800000000000001E-2</v>
      </c>
      <c r="E398" s="2">
        <f>I397*Table42111417[[#This Row],[Oprocentowanie]]/12</f>
        <v>0</v>
      </c>
      <c r="F398" s="2">
        <f>Table42111417[[#This Row],[Cała rata]]-Table42111417[[#This Row],[Odsetki normalne]]</f>
        <v>0</v>
      </c>
      <c r="G398" s="20">
        <f t="shared" si="17"/>
        <v>0</v>
      </c>
      <c r="H398" s="2"/>
      <c r="I398" s="11">
        <f>IF(I397-F398&gt;0.001,I397-F398-Table42111417[[#This Row],[Ile nadpłacamy przy tej racie?]],0)</f>
        <v>0</v>
      </c>
      <c r="K398" s="2">
        <f>IF(Table42111417[[#This Row],[Rok]]&lt;9,Table42111417[[#This Row],[Odsetki normalne]]*50%,Table42111417[[#This Row],[Odsetki normalne]])</f>
        <v>0</v>
      </c>
    </row>
    <row r="399" spans="2:11" x14ac:dyDescent="0.25">
      <c r="B399" s="1">
        <f t="shared" si="16"/>
        <v>32</v>
      </c>
      <c r="C399" s="4">
        <f t="shared" si="18"/>
        <v>383</v>
      </c>
      <c r="D399" s="5">
        <v>5.4800000000000001E-2</v>
      </c>
      <c r="E399" s="2">
        <f>I398*Table42111417[[#This Row],[Oprocentowanie]]/12</f>
        <v>0</v>
      </c>
      <c r="F399" s="2">
        <f>Table42111417[[#This Row],[Cała rata]]-Table42111417[[#This Row],[Odsetki normalne]]</f>
        <v>0</v>
      </c>
      <c r="G399" s="20">
        <f t="shared" si="17"/>
        <v>0</v>
      </c>
      <c r="H399" s="2"/>
      <c r="I399" s="11">
        <f>IF(I398-F399&gt;0.001,I398-F399-Table42111417[[#This Row],[Ile nadpłacamy przy tej racie?]],0)</f>
        <v>0</v>
      </c>
      <c r="K399" s="2">
        <f>IF(Table42111417[[#This Row],[Rok]]&lt;9,Table42111417[[#This Row],[Odsetki normalne]]*50%,Table42111417[[#This Row],[Odsetki normalne]])</f>
        <v>0</v>
      </c>
    </row>
    <row r="400" spans="2:11" x14ac:dyDescent="0.25">
      <c r="B400" s="1">
        <f t="shared" si="16"/>
        <v>32</v>
      </c>
      <c r="C400" s="4">
        <f t="shared" si="18"/>
        <v>384</v>
      </c>
      <c r="D400" s="5">
        <v>5.4800000000000001E-2</v>
      </c>
      <c r="E400" s="2">
        <f>I399*Table42111417[[#This Row],[Oprocentowanie]]/12</f>
        <v>0</v>
      </c>
      <c r="F400" s="2">
        <f>Table42111417[[#This Row],[Cała rata]]-Table42111417[[#This Row],[Odsetki normalne]]</f>
        <v>0</v>
      </c>
      <c r="G400" s="20">
        <f t="shared" si="17"/>
        <v>0</v>
      </c>
      <c r="H400" s="2"/>
      <c r="I400" s="11">
        <f>IF(I399-F400&gt;0.001,I399-F400-Table42111417[[#This Row],[Ile nadpłacamy przy tej racie?]],0)</f>
        <v>0</v>
      </c>
      <c r="K400" s="2">
        <f>IF(Table42111417[[#This Row],[Rok]]&lt;9,Table42111417[[#This Row],[Odsetki normalne]]*50%,Table42111417[[#This Row],[Odsetki normalne]])</f>
        <v>0</v>
      </c>
    </row>
    <row r="401" spans="2:11" x14ac:dyDescent="0.25">
      <c r="B401" s="6">
        <f t="shared" si="16"/>
        <v>33</v>
      </c>
      <c r="C401" s="7">
        <f t="shared" si="18"/>
        <v>385</v>
      </c>
      <c r="D401" s="8">
        <v>5.4800000000000001E-2</v>
      </c>
      <c r="E401" s="9">
        <f>I400*Table42111417[[#This Row],[Oprocentowanie]]/12</f>
        <v>0</v>
      </c>
      <c r="F401" s="9">
        <f>Table42111417[[#This Row],[Cała rata]]-Table42111417[[#This Row],[Odsetki normalne]]</f>
        <v>0</v>
      </c>
      <c r="G401" s="20">
        <f t="shared" si="17"/>
        <v>0</v>
      </c>
      <c r="H401" s="9"/>
      <c r="I401" s="9">
        <f>IF(I400-F401&gt;0.001,I400-F401-Table42111417[[#This Row],[Ile nadpłacamy przy tej racie?]],0)</f>
        <v>0</v>
      </c>
      <c r="K401" s="9">
        <f>IF(Table42111417[[#This Row],[Rok]]&lt;9,Table42111417[[#This Row],[Odsetki normalne]]*50%,Table42111417[[#This Row],[Odsetki normalne]])</f>
        <v>0</v>
      </c>
    </row>
    <row r="402" spans="2:11" x14ac:dyDescent="0.25">
      <c r="B402" s="6">
        <f t="shared" ref="B402:B465" si="19">ROUNDUP(C402/12,0)</f>
        <v>33</v>
      </c>
      <c r="C402" s="7">
        <f t="shared" si="18"/>
        <v>386</v>
      </c>
      <c r="D402" s="8">
        <v>5.4800000000000001E-2</v>
      </c>
      <c r="E402" s="9">
        <f>I401*Table42111417[[#This Row],[Oprocentowanie]]/12</f>
        <v>0</v>
      </c>
      <c r="F402" s="9">
        <f>Table42111417[[#This Row],[Cała rata]]-Table42111417[[#This Row],[Odsetki normalne]]</f>
        <v>0</v>
      </c>
      <c r="G402" s="20">
        <f t="shared" ref="G402:G465" si="20">IF(I401&gt;0.001,-$C$8,0)</f>
        <v>0</v>
      </c>
      <c r="H402" s="9"/>
      <c r="I402" s="9">
        <f>IF(I401-F402&gt;0.001,I401-F402-Table42111417[[#This Row],[Ile nadpłacamy przy tej racie?]],0)</f>
        <v>0</v>
      </c>
      <c r="K402" s="9">
        <f>IF(Table42111417[[#This Row],[Rok]]&lt;9,Table42111417[[#This Row],[Odsetki normalne]]*50%,Table42111417[[#This Row],[Odsetki normalne]])</f>
        <v>0</v>
      </c>
    </row>
    <row r="403" spans="2:11" x14ac:dyDescent="0.25">
      <c r="B403" s="6">
        <f t="shared" si="19"/>
        <v>33</v>
      </c>
      <c r="C403" s="7">
        <f t="shared" ref="C403:C466" si="21">C402+1</f>
        <v>387</v>
      </c>
      <c r="D403" s="8">
        <v>5.4800000000000001E-2</v>
      </c>
      <c r="E403" s="9">
        <f>I402*Table42111417[[#This Row],[Oprocentowanie]]/12</f>
        <v>0</v>
      </c>
      <c r="F403" s="9">
        <f>Table42111417[[#This Row],[Cała rata]]-Table42111417[[#This Row],[Odsetki normalne]]</f>
        <v>0</v>
      </c>
      <c r="G403" s="20">
        <f t="shared" si="20"/>
        <v>0</v>
      </c>
      <c r="H403" s="9"/>
      <c r="I403" s="9">
        <f>IF(I402-F403&gt;0.001,I402-F403-Table42111417[[#This Row],[Ile nadpłacamy przy tej racie?]],0)</f>
        <v>0</v>
      </c>
      <c r="K403" s="9">
        <f>IF(Table42111417[[#This Row],[Rok]]&lt;9,Table42111417[[#This Row],[Odsetki normalne]]*50%,Table42111417[[#This Row],[Odsetki normalne]])</f>
        <v>0</v>
      </c>
    </row>
    <row r="404" spans="2:11" x14ac:dyDescent="0.25">
      <c r="B404" s="6">
        <f t="shared" si="19"/>
        <v>33</v>
      </c>
      <c r="C404" s="7">
        <f t="shared" si="21"/>
        <v>388</v>
      </c>
      <c r="D404" s="8">
        <v>5.4800000000000001E-2</v>
      </c>
      <c r="E404" s="9">
        <f>I403*Table42111417[[#This Row],[Oprocentowanie]]/12</f>
        <v>0</v>
      </c>
      <c r="F404" s="9">
        <f>Table42111417[[#This Row],[Cała rata]]-Table42111417[[#This Row],[Odsetki normalne]]</f>
        <v>0</v>
      </c>
      <c r="G404" s="20">
        <f t="shared" si="20"/>
        <v>0</v>
      </c>
      <c r="H404" s="9"/>
      <c r="I404" s="9">
        <f>IF(I403-F404&gt;0.001,I403-F404-Table42111417[[#This Row],[Ile nadpłacamy przy tej racie?]],0)</f>
        <v>0</v>
      </c>
      <c r="K404" s="9">
        <f>IF(Table42111417[[#This Row],[Rok]]&lt;9,Table42111417[[#This Row],[Odsetki normalne]]*50%,Table42111417[[#This Row],[Odsetki normalne]])</f>
        <v>0</v>
      </c>
    </row>
    <row r="405" spans="2:11" x14ac:dyDescent="0.25">
      <c r="B405" s="6">
        <f t="shared" si="19"/>
        <v>33</v>
      </c>
      <c r="C405" s="7">
        <f t="shared" si="21"/>
        <v>389</v>
      </c>
      <c r="D405" s="8">
        <v>5.4800000000000001E-2</v>
      </c>
      <c r="E405" s="9">
        <f>I404*Table42111417[[#This Row],[Oprocentowanie]]/12</f>
        <v>0</v>
      </c>
      <c r="F405" s="9">
        <f>Table42111417[[#This Row],[Cała rata]]-Table42111417[[#This Row],[Odsetki normalne]]</f>
        <v>0</v>
      </c>
      <c r="G405" s="20">
        <f t="shared" si="20"/>
        <v>0</v>
      </c>
      <c r="H405" s="9"/>
      <c r="I405" s="9">
        <f>IF(I404-F405&gt;0.001,I404-F405-Table42111417[[#This Row],[Ile nadpłacamy przy tej racie?]],0)</f>
        <v>0</v>
      </c>
      <c r="K405" s="9">
        <f>IF(Table42111417[[#This Row],[Rok]]&lt;9,Table42111417[[#This Row],[Odsetki normalne]]*50%,Table42111417[[#This Row],[Odsetki normalne]])</f>
        <v>0</v>
      </c>
    </row>
    <row r="406" spans="2:11" x14ac:dyDescent="0.25">
      <c r="B406" s="6">
        <f t="shared" si="19"/>
        <v>33</v>
      </c>
      <c r="C406" s="7">
        <f t="shared" si="21"/>
        <v>390</v>
      </c>
      <c r="D406" s="8">
        <v>5.4800000000000001E-2</v>
      </c>
      <c r="E406" s="9">
        <f>I405*Table42111417[[#This Row],[Oprocentowanie]]/12</f>
        <v>0</v>
      </c>
      <c r="F406" s="9">
        <f>Table42111417[[#This Row],[Cała rata]]-Table42111417[[#This Row],[Odsetki normalne]]</f>
        <v>0</v>
      </c>
      <c r="G406" s="20">
        <f t="shared" si="20"/>
        <v>0</v>
      </c>
      <c r="H406" s="9"/>
      <c r="I406" s="9">
        <f>IF(I405-F406&gt;0.001,I405-F406-Table42111417[[#This Row],[Ile nadpłacamy przy tej racie?]],0)</f>
        <v>0</v>
      </c>
      <c r="K406" s="9">
        <f>IF(Table42111417[[#This Row],[Rok]]&lt;9,Table42111417[[#This Row],[Odsetki normalne]]*50%,Table42111417[[#This Row],[Odsetki normalne]])</f>
        <v>0</v>
      </c>
    </row>
    <row r="407" spans="2:11" x14ac:dyDescent="0.25">
      <c r="B407" s="6">
        <f t="shared" si="19"/>
        <v>33</v>
      </c>
      <c r="C407" s="7">
        <f t="shared" si="21"/>
        <v>391</v>
      </c>
      <c r="D407" s="8">
        <v>5.4800000000000001E-2</v>
      </c>
      <c r="E407" s="9">
        <f>I406*Table42111417[[#This Row],[Oprocentowanie]]/12</f>
        <v>0</v>
      </c>
      <c r="F407" s="9">
        <f>Table42111417[[#This Row],[Cała rata]]-Table42111417[[#This Row],[Odsetki normalne]]</f>
        <v>0</v>
      </c>
      <c r="G407" s="20">
        <f t="shared" si="20"/>
        <v>0</v>
      </c>
      <c r="H407" s="9"/>
      <c r="I407" s="9">
        <f>IF(I406-F407&gt;0.001,I406-F407-Table42111417[[#This Row],[Ile nadpłacamy przy tej racie?]],0)</f>
        <v>0</v>
      </c>
      <c r="K407" s="9">
        <f>IF(Table42111417[[#This Row],[Rok]]&lt;9,Table42111417[[#This Row],[Odsetki normalne]]*50%,Table42111417[[#This Row],[Odsetki normalne]])</f>
        <v>0</v>
      </c>
    </row>
    <row r="408" spans="2:11" x14ac:dyDescent="0.25">
      <c r="B408" s="6">
        <f t="shared" si="19"/>
        <v>33</v>
      </c>
      <c r="C408" s="7">
        <f t="shared" si="21"/>
        <v>392</v>
      </c>
      <c r="D408" s="8">
        <v>5.4800000000000001E-2</v>
      </c>
      <c r="E408" s="9">
        <f>I407*Table42111417[[#This Row],[Oprocentowanie]]/12</f>
        <v>0</v>
      </c>
      <c r="F408" s="9">
        <f>Table42111417[[#This Row],[Cała rata]]-Table42111417[[#This Row],[Odsetki normalne]]</f>
        <v>0</v>
      </c>
      <c r="G408" s="20">
        <f t="shared" si="20"/>
        <v>0</v>
      </c>
      <c r="H408" s="9"/>
      <c r="I408" s="9">
        <f>IF(I407-F408&gt;0.001,I407-F408-Table42111417[[#This Row],[Ile nadpłacamy przy tej racie?]],0)</f>
        <v>0</v>
      </c>
      <c r="K408" s="9">
        <f>IF(Table42111417[[#This Row],[Rok]]&lt;9,Table42111417[[#This Row],[Odsetki normalne]]*50%,Table42111417[[#This Row],[Odsetki normalne]])</f>
        <v>0</v>
      </c>
    </row>
    <row r="409" spans="2:11" x14ac:dyDescent="0.25">
      <c r="B409" s="6">
        <f t="shared" si="19"/>
        <v>33</v>
      </c>
      <c r="C409" s="7">
        <f t="shared" si="21"/>
        <v>393</v>
      </c>
      <c r="D409" s="8">
        <v>5.4800000000000001E-2</v>
      </c>
      <c r="E409" s="9">
        <f>I408*Table42111417[[#This Row],[Oprocentowanie]]/12</f>
        <v>0</v>
      </c>
      <c r="F409" s="9">
        <f>Table42111417[[#This Row],[Cała rata]]-Table42111417[[#This Row],[Odsetki normalne]]</f>
        <v>0</v>
      </c>
      <c r="G409" s="20">
        <f t="shared" si="20"/>
        <v>0</v>
      </c>
      <c r="H409" s="9"/>
      <c r="I409" s="9">
        <f>IF(I408-F409&gt;0.001,I408-F409-Table42111417[[#This Row],[Ile nadpłacamy przy tej racie?]],0)</f>
        <v>0</v>
      </c>
      <c r="K409" s="9">
        <f>IF(Table42111417[[#This Row],[Rok]]&lt;9,Table42111417[[#This Row],[Odsetki normalne]]*50%,Table42111417[[#This Row],[Odsetki normalne]])</f>
        <v>0</v>
      </c>
    </row>
    <row r="410" spans="2:11" x14ac:dyDescent="0.25">
      <c r="B410" s="6">
        <f t="shared" si="19"/>
        <v>33</v>
      </c>
      <c r="C410" s="7">
        <f t="shared" si="21"/>
        <v>394</v>
      </c>
      <c r="D410" s="8">
        <v>5.4800000000000001E-2</v>
      </c>
      <c r="E410" s="9">
        <f>I409*Table42111417[[#This Row],[Oprocentowanie]]/12</f>
        <v>0</v>
      </c>
      <c r="F410" s="9">
        <f>Table42111417[[#This Row],[Cała rata]]-Table42111417[[#This Row],[Odsetki normalne]]</f>
        <v>0</v>
      </c>
      <c r="G410" s="20">
        <f t="shared" si="20"/>
        <v>0</v>
      </c>
      <c r="H410" s="9"/>
      <c r="I410" s="9">
        <f>IF(I409-F410&gt;0.001,I409-F410-Table42111417[[#This Row],[Ile nadpłacamy przy tej racie?]],0)</f>
        <v>0</v>
      </c>
      <c r="K410" s="9">
        <f>IF(Table42111417[[#This Row],[Rok]]&lt;9,Table42111417[[#This Row],[Odsetki normalne]]*50%,Table42111417[[#This Row],[Odsetki normalne]])</f>
        <v>0</v>
      </c>
    </row>
    <row r="411" spans="2:11" x14ac:dyDescent="0.25">
      <c r="B411" s="6">
        <f t="shared" si="19"/>
        <v>33</v>
      </c>
      <c r="C411" s="7">
        <f t="shared" si="21"/>
        <v>395</v>
      </c>
      <c r="D411" s="8">
        <v>5.4800000000000001E-2</v>
      </c>
      <c r="E411" s="9">
        <f>I410*Table42111417[[#This Row],[Oprocentowanie]]/12</f>
        <v>0</v>
      </c>
      <c r="F411" s="9">
        <f>Table42111417[[#This Row],[Cała rata]]-Table42111417[[#This Row],[Odsetki normalne]]</f>
        <v>0</v>
      </c>
      <c r="G411" s="20">
        <f t="shared" si="20"/>
        <v>0</v>
      </c>
      <c r="H411" s="9"/>
      <c r="I411" s="9">
        <f>IF(I410-F411&gt;0.001,I410-F411-Table42111417[[#This Row],[Ile nadpłacamy przy tej racie?]],0)</f>
        <v>0</v>
      </c>
      <c r="K411" s="9">
        <f>IF(Table42111417[[#This Row],[Rok]]&lt;9,Table42111417[[#This Row],[Odsetki normalne]]*50%,Table42111417[[#This Row],[Odsetki normalne]])</f>
        <v>0</v>
      </c>
    </row>
    <row r="412" spans="2:11" x14ac:dyDescent="0.25">
      <c r="B412" s="6">
        <f t="shared" si="19"/>
        <v>33</v>
      </c>
      <c r="C412" s="7">
        <f t="shared" si="21"/>
        <v>396</v>
      </c>
      <c r="D412" s="8">
        <v>5.4800000000000001E-2</v>
      </c>
      <c r="E412" s="9">
        <f>I411*Table42111417[[#This Row],[Oprocentowanie]]/12</f>
        <v>0</v>
      </c>
      <c r="F412" s="9">
        <f>Table42111417[[#This Row],[Cała rata]]-Table42111417[[#This Row],[Odsetki normalne]]</f>
        <v>0</v>
      </c>
      <c r="G412" s="20">
        <f t="shared" si="20"/>
        <v>0</v>
      </c>
      <c r="H412" s="9"/>
      <c r="I412" s="9">
        <f>IF(I411-F412&gt;0.001,I411-F412-Table42111417[[#This Row],[Ile nadpłacamy przy tej racie?]],0)</f>
        <v>0</v>
      </c>
      <c r="K412" s="9">
        <f>IF(Table42111417[[#This Row],[Rok]]&lt;9,Table42111417[[#This Row],[Odsetki normalne]]*50%,Table42111417[[#This Row],[Odsetki normalne]])</f>
        <v>0</v>
      </c>
    </row>
    <row r="413" spans="2:11" x14ac:dyDescent="0.25">
      <c r="B413" s="1">
        <f t="shared" si="19"/>
        <v>34</v>
      </c>
      <c r="C413" s="4">
        <f t="shared" si="21"/>
        <v>397</v>
      </c>
      <c r="D413" s="5">
        <v>5.4800000000000001E-2</v>
      </c>
      <c r="E413" s="2">
        <f>I412*Table42111417[[#This Row],[Oprocentowanie]]/12</f>
        <v>0</v>
      </c>
      <c r="F413" s="2">
        <f>Table42111417[[#This Row],[Cała rata]]-Table42111417[[#This Row],[Odsetki normalne]]</f>
        <v>0</v>
      </c>
      <c r="G413" s="20">
        <f t="shared" si="20"/>
        <v>0</v>
      </c>
      <c r="H413" s="2"/>
      <c r="I413" s="11">
        <f>IF(I412-F413&gt;0.001,I412-F413-Table42111417[[#This Row],[Ile nadpłacamy przy tej racie?]],0)</f>
        <v>0</v>
      </c>
      <c r="K413" s="2">
        <f>IF(Table42111417[[#This Row],[Rok]]&lt;9,Table42111417[[#This Row],[Odsetki normalne]]*50%,Table42111417[[#This Row],[Odsetki normalne]])</f>
        <v>0</v>
      </c>
    </row>
    <row r="414" spans="2:11" x14ac:dyDescent="0.25">
      <c r="B414" s="1">
        <f t="shared" si="19"/>
        <v>34</v>
      </c>
      <c r="C414" s="4">
        <f t="shared" si="21"/>
        <v>398</v>
      </c>
      <c r="D414" s="5">
        <v>5.4800000000000001E-2</v>
      </c>
      <c r="E414" s="2">
        <f>I413*Table42111417[[#This Row],[Oprocentowanie]]/12</f>
        <v>0</v>
      </c>
      <c r="F414" s="2">
        <f>Table42111417[[#This Row],[Cała rata]]-Table42111417[[#This Row],[Odsetki normalne]]</f>
        <v>0</v>
      </c>
      <c r="G414" s="20">
        <f t="shared" si="20"/>
        <v>0</v>
      </c>
      <c r="H414" s="2"/>
      <c r="I414" s="11">
        <f>IF(I413-F414&gt;0.001,I413-F414-Table42111417[[#This Row],[Ile nadpłacamy przy tej racie?]],0)</f>
        <v>0</v>
      </c>
      <c r="K414" s="2">
        <f>IF(Table42111417[[#This Row],[Rok]]&lt;9,Table42111417[[#This Row],[Odsetki normalne]]*50%,Table42111417[[#This Row],[Odsetki normalne]])</f>
        <v>0</v>
      </c>
    </row>
    <row r="415" spans="2:11" x14ac:dyDescent="0.25">
      <c r="B415" s="1">
        <f t="shared" si="19"/>
        <v>34</v>
      </c>
      <c r="C415" s="4">
        <f t="shared" si="21"/>
        <v>399</v>
      </c>
      <c r="D415" s="5">
        <v>5.4800000000000001E-2</v>
      </c>
      <c r="E415" s="2">
        <f>I414*Table42111417[[#This Row],[Oprocentowanie]]/12</f>
        <v>0</v>
      </c>
      <c r="F415" s="2">
        <f>Table42111417[[#This Row],[Cała rata]]-Table42111417[[#This Row],[Odsetki normalne]]</f>
        <v>0</v>
      </c>
      <c r="G415" s="20">
        <f t="shared" si="20"/>
        <v>0</v>
      </c>
      <c r="H415" s="2"/>
      <c r="I415" s="11">
        <f>IF(I414-F415&gt;0.001,I414-F415-Table42111417[[#This Row],[Ile nadpłacamy przy tej racie?]],0)</f>
        <v>0</v>
      </c>
      <c r="K415" s="2">
        <f>IF(Table42111417[[#This Row],[Rok]]&lt;9,Table42111417[[#This Row],[Odsetki normalne]]*50%,Table42111417[[#This Row],[Odsetki normalne]])</f>
        <v>0</v>
      </c>
    </row>
    <row r="416" spans="2:11" x14ac:dyDescent="0.25">
      <c r="B416" s="1">
        <f t="shared" si="19"/>
        <v>34</v>
      </c>
      <c r="C416" s="4">
        <f t="shared" si="21"/>
        <v>400</v>
      </c>
      <c r="D416" s="5">
        <v>5.4800000000000001E-2</v>
      </c>
      <c r="E416" s="2">
        <f>I415*Table42111417[[#This Row],[Oprocentowanie]]/12</f>
        <v>0</v>
      </c>
      <c r="F416" s="2">
        <f>Table42111417[[#This Row],[Cała rata]]-Table42111417[[#This Row],[Odsetki normalne]]</f>
        <v>0</v>
      </c>
      <c r="G416" s="20">
        <f t="shared" si="20"/>
        <v>0</v>
      </c>
      <c r="H416" s="2"/>
      <c r="I416" s="11">
        <f>IF(I415-F416&gt;0.001,I415-F416-Table42111417[[#This Row],[Ile nadpłacamy przy tej racie?]],0)</f>
        <v>0</v>
      </c>
      <c r="K416" s="2">
        <f>IF(Table42111417[[#This Row],[Rok]]&lt;9,Table42111417[[#This Row],[Odsetki normalne]]*50%,Table42111417[[#This Row],[Odsetki normalne]])</f>
        <v>0</v>
      </c>
    </row>
    <row r="417" spans="2:11" x14ac:dyDescent="0.25">
      <c r="B417" s="1">
        <f t="shared" si="19"/>
        <v>34</v>
      </c>
      <c r="C417" s="4">
        <f t="shared" si="21"/>
        <v>401</v>
      </c>
      <c r="D417" s="5">
        <v>5.4800000000000001E-2</v>
      </c>
      <c r="E417" s="2">
        <f>I416*Table42111417[[#This Row],[Oprocentowanie]]/12</f>
        <v>0</v>
      </c>
      <c r="F417" s="2">
        <f>Table42111417[[#This Row],[Cała rata]]-Table42111417[[#This Row],[Odsetki normalne]]</f>
        <v>0</v>
      </c>
      <c r="G417" s="20">
        <f t="shared" si="20"/>
        <v>0</v>
      </c>
      <c r="H417" s="2"/>
      <c r="I417" s="11">
        <f>IF(I416-F417&gt;0.001,I416-F417-Table42111417[[#This Row],[Ile nadpłacamy przy tej racie?]],0)</f>
        <v>0</v>
      </c>
      <c r="K417" s="2">
        <f>IF(Table42111417[[#This Row],[Rok]]&lt;9,Table42111417[[#This Row],[Odsetki normalne]]*50%,Table42111417[[#This Row],[Odsetki normalne]])</f>
        <v>0</v>
      </c>
    </row>
    <row r="418" spans="2:11" x14ac:dyDescent="0.25">
      <c r="B418" s="1">
        <f t="shared" si="19"/>
        <v>34</v>
      </c>
      <c r="C418" s="4">
        <f t="shared" si="21"/>
        <v>402</v>
      </c>
      <c r="D418" s="5">
        <v>5.4800000000000001E-2</v>
      </c>
      <c r="E418" s="2">
        <f>I417*Table42111417[[#This Row],[Oprocentowanie]]/12</f>
        <v>0</v>
      </c>
      <c r="F418" s="2">
        <f>Table42111417[[#This Row],[Cała rata]]-Table42111417[[#This Row],[Odsetki normalne]]</f>
        <v>0</v>
      </c>
      <c r="G418" s="20">
        <f t="shared" si="20"/>
        <v>0</v>
      </c>
      <c r="H418" s="2"/>
      <c r="I418" s="11">
        <f>IF(I417-F418&gt;0.001,I417-F418-Table42111417[[#This Row],[Ile nadpłacamy przy tej racie?]],0)</f>
        <v>0</v>
      </c>
      <c r="K418" s="2">
        <f>IF(Table42111417[[#This Row],[Rok]]&lt;9,Table42111417[[#This Row],[Odsetki normalne]]*50%,Table42111417[[#This Row],[Odsetki normalne]])</f>
        <v>0</v>
      </c>
    </row>
    <row r="419" spans="2:11" x14ac:dyDescent="0.25">
      <c r="B419" s="1">
        <f t="shared" si="19"/>
        <v>34</v>
      </c>
      <c r="C419" s="4">
        <f t="shared" si="21"/>
        <v>403</v>
      </c>
      <c r="D419" s="5">
        <v>5.4800000000000001E-2</v>
      </c>
      <c r="E419" s="2">
        <f>I418*Table42111417[[#This Row],[Oprocentowanie]]/12</f>
        <v>0</v>
      </c>
      <c r="F419" s="2">
        <f>Table42111417[[#This Row],[Cała rata]]-Table42111417[[#This Row],[Odsetki normalne]]</f>
        <v>0</v>
      </c>
      <c r="G419" s="20">
        <f t="shared" si="20"/>
        <v>0</v>
      </c>
      <c r="H419" s="2"/>
      <c r="I419" s="11">
        <f>IF(I418-F419&gt;0.001,I418-F419-Table42111417[[#This Row],[Ile nadpłacamy przy tej racie?]],0)</f>
        <v>0</v>
      </c>
      <c r="K419" s="2">
        <f>IF(Table42111417[[#This Row],[Rok]]&lt;9,Table42111417[[#This Row],[Odsetki normalne]]*50%,Table42111417[[#This Row],[Odsetki normalne]])</f>
        <v>0</v>
      </c>
    </row>
    <row r="420" spans="2:11" x14ac:dyDescent="0.25">
      <c r="B420" s="1">
        <f t="shared" si="19"/>
        <v>34</v>
      </c>
      <c r="C420" s="4">
        <f t="shared" si="21"/>
        <v>404</v>
      </c>
      <c r="D420" s="5">
        <v>5.4800000000000001E-2</v>
      </c>
      <c r="E420" s="2">
        <f>I419*Table42111417[[#This Row],[Oprocentowanie]]/12</f>
        <v>0</v>
      </c>
      <c r="F420" s="2">
        <f>Table42111417[[#This Row],[Cała rata]]-Table42111417[[#This Row],[Odsetki normalne]]</f>
        <v>0</v>
      </c>
      <c r="G420" s="20">
        <f t="shared" si="20"/>
        <v>0</v>
      </c>
      <c r="H420" s="2"/>
      <c r="I420" s="11">
        <f>IF(I419-F420&gt;0.001,I419-F420-Table42111417[[#This Row],[Ile nadpłacamy przy tej racie?]],0)</f>
        <v>0</v>
      </c>
      <c r="K420" s="2">
        <f>IF(Table42111417[[#This Row],[Rok]]&lt;9,Table42111417[[#This Row],[Odsetki normalne]]*50%,Table42111417[[#This Row],[Odsetki normalne]])</f>
        <v>0</v>
      </c>
    </row>
    <row r="421" spans="2:11" x14ac:dyDescent="0.25">
      <c r="B421" s="1">
        <f t="shared" si="19"/>
        <v>34</v>
      </c>
      <c r="C421" s="4">
        <f t="shared" si="21"/>
        <v>405</v>
      </c>
      <c r="D421" s="5">
        <v>5.4800000000000001E-2</v>
      </c>
      <c r="E421" s="2">
        <f>I420*Table42111417[[#This Row],[Oprocentowanie]]/12</f>
        <v>0</v>
      </c>
      <c r="F421" s="2">
        <f>Table42111417[[#This Row],[Cała rata]]-Table42111417[[#This Row],[Odsetki normalne]]</f>
        <v>0</v>
      </c>
      <c r="G421" s="20">
        <f t="shared" si="20"/>
        <v>0</v>
      </c>
      <c r="H421" s="2"/>
      <c r="I421" s="11">
        <f>IF(I420-F421&gt;0.001,I420-F421-Table42111417[[#This Row],[Ile nadpłacamy przy tej racie?]],0)</f>
        <v>0</v>
      </c>
      <c r="K421" s="2">
        <f>IF(Table42111417[[#This Row],[Rok]]&lt;9,Table42111417[[#This Row],[Odsetki normalne]]*50%,Table42111417[[#This Row],[Odsetki normalne]])</f>
        <v>0</v>
      </c>
    </row>
    <row r="422" spans="2:11" x14ac:dyDescent="0.25">
      <c r="B422" s="1">
        <f t="shared" si="19"/>
        <v>34</v>
      </c>
      <c r="C422" s="4">
        <f t="shared" si="21"/>
        <v>406</v>
      </c>
      <c r="D422" s="5">
        <v>5.4800000000000001E-2</v>
      </c>
      <c r="E422" s="2">
        <f>I421*Table42111417[[#This Row],[Oprocentowanie]]/12</f>
        <v>0</v>
      </c>
      <c r="F422" s="2">
        <f>Table42111417[[#This Row],[Cała rata]]-Table42111417[[#This Row],[Odsetki normalne]]</f>
        <v>0</v>
      </c>
      <c r="G422" s="20">
        <f t="shared" si="20"/>
        <v>0</v>
      </c>
      <c r="H422" s="2"/>
      <c r="I422" s="11">
        <f>IF(I421-F422&gt;0.001,I421-F422-Table42111417[[#This Row],[Ile nadpłacamy przy tej racie?]],0)</f>
        <v>0</v>
      </c>
      <c r="K422" s="2">
        <f>IF(Table42111417[[#This Row],[Rok]]&lt;9,Table42111417[[#This Row],[Odsetki normalne]]*50%,Table42111417[[#This Row],[Odsetki normalne]])</f>
        <v>0</v>
      </c>
    </row>
    <row r="423" spans="2:11" x14ac:dyDescent="0.25">
      <c r="B423" s="1">
        <f t="shared" si="19"/>
        <v>34</v>
      </c>
      <c r="C423" s="4">
        <f t="shared" si="21"/>
        <v>407</v>
      </c>
      <c r="D423" s="5">
        <v>5.4800000000000001E-2</v>
      </c>
      <c r="E423" s="2">
        <f>I422*Table42111417[[#This Row],[Oprocentowanie]]/12</f>
        <v>0</v>
      </c>
      <c r="F423" s="2">
        <f>Table42111417[[#This Row],[Cała rata]]-Table42111417[[#This Row],[Odsetki normalne]]</f>
        <v>0</v>
      </c>
      <c r="G423" s="20">
        <f t="shared" si="20"/>
        <v>0</v>
      </c>
      <c r="H423" s="2"/>
      <c r="I423" s="11">
        <f>IF(I422-F423&gt;0.001,I422-F423-Table42111417[[#This Row],[Ile nadpłacamy przy tej racie?]],0)</f>
        <v>0</v>
      </c>
      <c r="K423" s="2">
        <f>IF(Table42111417[[#This Row],[Rok]]&lt;9,Table42111417[[#This Row],[Odsetki normalne]]*50%,Table42111417[[#This Row],[Odsetki normalne]])</f>
        <v>0</v>
      </c>
    </row>
    <row r="424" spans="2:11" x14ac:dyDescent="0.25">
      <c r="B424" s="1">
        <f t="shared" si="19"/>
        <v>34</v>
      </c>
      <c r="C424" s="4">
        <f t="shared" si="21"/>
        <v>408</v>
      </c>
      <c r="D424" s="5">
        <v>5.4800000000000001E-2</v>
      </c>
      <c r="E424" s="2">
        <f>I423*Table42111417[[#This Row],[Oprocentowanie]]/12</f>
        <v>0</v>
      </c>
      <c r="F424" s="2">
        <f>Table42111417[[#This Row],[Cała rata]]-Table42111417[[#This Row],[Odsetki normalne]]</f>
        <v>0</v>
      </c>
      <c r="G424" s="20">
        <f t="shared" si="20"/>
        <v>0</v>
      </c>
      <c r="H424" s="2"/>
      <c r="I424" s="11">
        <f>IF(I423-F424&gt;0.001,I423-F424-Table42111417[[#This Row],[Ile nadpłacamy przy tej racie?]],0)</f>
        <v>0</v>
      </c>
      <c r="K424" s="2">
        <f>IF(Table42111417[[#This Row],[Rok]]&lt;9,Table42111417[[#This Row],[Odsetki normalne]]*50%,Table42111417[[#This Row],[Odsetki normalne]])</f>
        <v>0</v>
      </c>
    </row>
    <row r="425" spans="2:11" x14ac:dyDescent="0.25">
      <c r="B425" s="6">
        <f t="shared" si="19"/>
        <v>35</v>
      </c>
      <c r="C425" s="7">
        <f t="shared" si="21"/>
        <v>409</v>
      </c>
      <c r="D425" s="8">
        <v>5.4800000000000001E-2</v>
      </c>
      <c r="E425" s="9">
        <f>I424*Table42111417[[#This Row],[Oprocentowanie]]/12</f>
        <v>0</v>
      </c>
      <c r="F425" s="9">
        <f>Table42111417[[#This Row],[Cała rata]]-Table42111417[[#This Row],[Odsetki normalne]]</f>
        <v>0</v>
      </c>
      <c r="G425" s="20">
        <f t="shared" si="20"/>
        <v>0</v>
      </c>
      <c r="H425" s="9"/>
      <c r="I425" s="9">
        <f>IF(I424-F425&gt;0.001,I424-F425-Table42111417[[#This Row],[Ile nadpłacamy przy tej racie?]],0)</f>
        <v>0</v>
      </c>
      <c r="K425" s="9">
        <f>IF(Table42111417[[#This Row],[Rok]]&lt;9,Table42111417[[#This Row],[Odsetki normalne]]*50%,Table42111417[[#This Row],[Odsetki normalne]])</f>
        <v>0</v>
      </c>
    </row>
    <row r="426" spans="2:11" x14ac:dyDescent="0.25">
      <c r="B426" s="6">
        <f t="shared" si="19"/>
        <v>35</v>
      </c>
      <c r="C426" s="7">
        <f t="shared" si="21"/>
        <v>410</v>
      </c>
      <c r="D426" s="8">
        <v>5.4800000000000001E-2</v>
      </c>
      <c r="E426" s="9">
        <f>I425*Table42111417[[#This Row],[Oprocentowanie]]/12</f>
        <v>0</v>
      </c>
      <c r="F426" s="9">
        <f>Table42111417[[#This Row],[Cała rata]]-Table42111417[[#This Row],[Odsetki normalne]]</f>
        <v>0</v>
      </c>
      <c r="G426" s="20">
        <f t="shared" si="20"/>
        <v>0</v>
      </c>
      <c r="H426" s="9"/>
      <c r="I426" s="9">
        <f>IF(I425-F426&gt;0.001,I425-F426-Table42111417[[#This Row],[Ile nadpłacamy przy tej racie?]],0)</f>
        <v>0</v>
      </c>
      <c r="K426" s="9">
        <f>IF(Table42111417[[#This Row],[Rok]]&lt;9,Table42111417[[#This Row],[Odsetki normalne]]*50%,Table42111417[[#This Row],[Odsetki normalne]])</f>
        <v>0</v>
      </c>
    </row>
    <row r="427" spans="2:11" x14ac:dyDescent="0.25">
      <c r="B427" s="6">
        <f t="shared" si="19"/>
        <v>35</v>
      </c>
      <c r="C427" s="7">
        <f t="shared" si="21"/>
        <v>411</v>
      </c>
      <c r="D427" s="8">
        <v>5.4800000000000001E-2</v>
      </c>
      <c r="E427" s="9">
        <f>I426*Table42111417[[#This Row],[Oprocentowanie]]/12</f>
        <v>0</v>
      </c>
      <c r="F427" s="9">
        <f>Table42111417[[#This Row],[Cała rata]]-Table42111417[[#This Row],[Odsetki normalne]]</f>
        <v>0</v>
      </c>
      <c r="G427" s="20">
        <f t="shared" si="20"/>
        <v>0</v>
      </c>
      <c r="H427" s="9"/>
      <c r="I427" s="9">
        <f>IF(I426-F427&gt;0.001,I426-F427-Table42111417[[#This Row],[Ile nadpłacamy przy tej racie?]],0)</f>
        <v>0</v>
      </c>
      <c r="K427" s="9">
        <f>IF(Table42111417[[#This Row],[Rok]]&lt;9,Table42111417[[#This Row],[Odsetki normalne]]*50%,Table42111417[[#This Row],[Odsetki normalne]])</f>
        <v>0</v>
      </c>
    </row>
    <row r="428" spans="2:11" x14ac:dyDescent="0.25">
      <c r="B428" s="6">
        <f t="shared" si="19"/>
        <v>35</v>
      </c>
      <c r="C428" s="7">
        <f t="shared" si="21"/>
        <v>412</v>
      </c>
      <c r="D428" s="8">
        <v>5.4800000000000001E-2</v>
      </c>
      <c r="E428" s="9">
        <f>I427*Table42111417[[#This Row],[Oprocentowanie]]/12</f>
        <v>0</v>
      </c>
      <c r="F428" s="9">
        <f>Table42111417[[#This Row],[Cała rata]]-Table42111417[[#This Row],[Odsetki normalne]]</f>
        <v>0</v>
      </c>
      <c r="G428" s="20">
        <f t="shared" si="20"/>
        <v>0</v>
      </c>
      <c r="H428" s="9"/>
      <c r="I428" s="9">
        <f>IF(I427-F428&gt;0.001,I427-F428-Table42111417[[#This Row],[Ile nadpłacamy przy tej racie?]],0)</f>
        <v>0</v>
      </c>
      <c r="K428" s="9">
        <f>IF(Table42111417[[#This Row],[Rok]]&lt;9,Table42111417[[#This Row],[Odsetki normalne]]*50%,Table42111417[[#This Row],[Odsetki normalne]])</f>
        <v>0</v>
      </c>
    </row>
    <row r="429" spans="2:11" x14ac:dyDescent="0.25">
      <c r="B429" s="6">
        <f t="shared" si="19"/>
        <v>35</v>
      </c>
      <c r="C429" s="7">
        <f t="shared" si="21"/>
        <v>413</v>
      </c>
      <c r="D429" s="8">
        <v>5.4800000000000001E-2</v>
      </c>
      <c r="E429" s="9">
        <f>I428*Table42111417[[#This Row],[Oprocentowanie]]/12</f>
        <v>0</v>
      </c>
      <c r="F429" s="9">
        <f>Table42111417[[#This Row],[Cała rata]]-Table42111417[[#This Row],[Odsetki normalne]]</f>
        <v>0</v>
      </c>
      <c r="G429" s="20">
        <f t="shared" si="20"/>
        <v>0</v>
      </c>
      <c r="H429" s="9"/>
      <c r="I429" s="9">
        <f>IF(I428-F429&gt;0.001,I428-F429-Table42111417[[#This Row],[Ile nadpłacamy przy tej racie?]],0)</f>
        <v>0</v>
      </c>
      <c r="K429" s="9">
        <f>IF(Table42111417[[#This Row],[Rok]]&lt;9,Table42111417[[#This Row],[Odsetki normalne]]*50%,Table42111417[[#This Row],[Odsetki normalne]])</f>
        <v>0</v>
      </c>
    </row>
    <row r="430" spans="2:11" x14ac:dyDescent="0.25">
      <c r="B430" s="6">
        <f t="shared" si="19"/>
        <v>35</v>
      </c>
      <c r="C430" s="7">
        <f t="shared" si="21"/>
        <v>414</v>
      </c>
      <c r="D430" s="8">
        <v>5.4800000000000001E-2</v>
      </c>
      <c r="E430" s="9">
        <f>I429*Table42111417[[#This Row],[Oprocentowanie]]/12</f>
        <v>0</v>
      </c>
      <c r="F430" s="9">
        <f>Table42111417[[#This Row],[Cała rata]]-Table42111417[[#This Row],[Odsetki normalne]]</f>
        <v>0</v>
      </c>
      <c r="G430" s="20">
        <f t="shared" si="20"/>
        <v>0</v>
      </c>
      <c r="H430" s="9"/>
      <c r="I430" s="9">
        <f>IF(I429-F430&gt;0.001,I429-F430-Table42111417[[#This Row],[Ile nadpłacamy przy tej racie?]],0)</f>
        <v>0</v>
      </c>
      <c r="K430" s="9">
        <f>IF(Table42111417[[#This Row],[Rok]]&lt;9,Table42111417[[#This Row],[Odsetki normalne]]*50%,Table42111417[[#This Row],[Odsetki normalne]])</f>
        <v>0</v>
      </c>
    </row>
    <row r="431" spans="2:11" x14ac:dyDescent="0.25">
      <c r="B431" s="6">
        <f t="shared" si="19"/>
        <v>35</v>
      </c>
      <c r="C431" s="7">
        <f t="shared" si="21"/>
        <v>415</v>
      </c>
      <c r="D431" s="8">
        <v>5.4800000000000001E-2</v>
      </c>
      <c r="E431" s="9">
        <f>I430*Table42111417[[#This Row],[Oprocentowanie]]/12</f>
        <v>0</v>
      </c>
      <c r="F431" s="9">
        <f>Table42111417[[#This Row],[Cała rata]]-Table42111417[[#This Row],[Odsetki normalne]]</f>
        <v>0</v>
      </c>
      <c r="G431" s="20">
        <f t="shared" si="20"/>
        <v>0</v>
      </c>
      <c r="H431" s="9"/>
      <c r="I431" s="9">
        <f>IF(I430-F431&gt;0.001,I430-F431-Table42111417[[#This Row],[Ile nadpłacamy przy tej racie?]],0)</f>
        <v>0</v>
      </c>
      <c r="K431" s="9">
        <f>IF(Table42111417[[#This Row],[Rok]]&lt;9,Table42111417[[#This Row],[Odsetki normalne]]*50%,Table42111417[[#This Row],[Odsetki normalne]])</f>
        <v>0</v>
      </c>
    </row>
    <row r="432" spans="2:11" x14ac:dyDescent="0.25">
      <c r="B432" s="6">
        <f t="shared" si="19"/>
        <v>35</v>
      </c>
      <c r="C432" s="7">
        <f t="shared" si="21"/>
        <v>416</v>
      </c>
      <c r="D432" s="8">
        <v>5.4800000000000001E-2</v>
      </c>
      <c r="E432" s="9">
        <f>I431*Table42111417[[#This Row],[Oprocentowanie]]/12</f>
        <v>0</v>
      </c>
      <c r="F432" s="9">
        <f>Table42111417[[#This Row],[Cała rata]]-Table42111417[[#This Row],[Odsetki normalne]]</f>
        <v>0</v>
      </c>
      <c r="G432" s="20">
        <f t="shared" si="20"/>
        <v>0</v>
      </c>
      <c r="H432" s="9"/>
      <c r="I432" s="9">
        <f>IF(I431-F432&gt;0.001,I431-F432-Table42111417[[#This Row],[Ile nadpłacamy przy tej racie?]],0)</f>
        <v>0</v>
      </c>
      <c r="K432" s="9">
        <f>IF(Table42111417[[#This Row],[Rok]]&lt;9,Table42111417[[#This Row],[Odsetki normalne]]*50%,Table42111417[[#This Row],[Odsetki normalne]])</f>
        <v>0</v>
      </c>
    </row>
    <row r="433" spans="2:11" x14ac:dyDescent="0.25">
      <c r="B433" s="6">
        <f t="shared" si="19"/>
        <v>35</v>
      </c>
      <c r="C433" s="7">
        <f t="shared" si="21"/>
        <v>417</v>
      </c>
      <c r="D433" s="8">
        <v>5.4800000000000001E-2</v>
      </c>
      <c r="E433" s="9">
        <f>I432*Table42111417[[#This Row],[Oprocentowanie]]/12</f>
        <v>0</v>
      </c>
      <c r="F433" s="9">
        <f>Table42111417[[#This Row],[Cała rata]]-Table42111417[[#This Row],[Odsetki normalne]]</f>
        <v>0</v>
      </c>
      <c r="G433" s="20">
        <f t="shared" si="20"/>
        <v>0</v>
      </c>
      <c r="H433" s="9"/>
      <c r="I433" s="9">
        <f>IF(I432-F433&gt;0.001,I432-F433-Table42111417[[#This Row],[Ile nadpłacamy przy tej racie?]],0)</f>
        <v>0</v>
      </c>
      <c r="K433" s="9">
        <f>IF(Table42111417[[#This Row],[Rok]]&lt;9,Table42111417[[#This Row],[Odsetki normalne]]*50%,Table42111417[[#This Row],[Odsetki normalne]])</f>
        <v>0</v>
      </c>
    </row>
    <row r="434" spans="2:11" x14ac:dyDescent="0.25">
      <c r="B434" s="6">
        <f t="shared" si="19"/>
        <v>35</v>
      </c>
      <c r="C434" s="7">
        <f t="shared" si="21"/>
        <v>418</v>
      </c>
      <c r="D434" s="8">
        <v>5.4800000000000001E-2</v>
      </c>
      <c r="E434" s="9">
        <f>I433*Table42111417[[#This Row],[Oprocentowanie]]/12</f>
        <v>0</v>
      </c>
      <c r="F434" s="9">
        <f>Table42111417[[#This Row],[Cała rata]]-Table42111417[[#This Row],[Odsetki normalne]]</f>
        <v>0</v>
      </c>
      <c r="G434" s="20">
        <f t="shared" si="20"/>
        <v>0</v>
      </c>
      <c r="H434" s="9"/>
      <c r="I434" s="9">
        <f>IF(I433-F434&gt;0.001,I433-F434-Table42111417[[#This Row],[Ile nadpłacamy przy tej racie?]],0)</f>
        <v>0</v>
      </c>
      <c r="K434" s="9">
        <f>IF(Table42111417[[#This Row],[Rok]]&lt;9,Table42111417[[#This Row],[Odsetki normalne]]*50%,Table42111417[[#This Row],[Odsetki normalne]])</f>
        <v>0</v>
      </c>
    </row>
    <row r="435" spans="2:11" x14ac:dyDescent="0.25">
      <c r="B435" s="6">
        <f t="shared" si="19"/>
        <v>35</v>
      </c>
      <c r="C435" s="7">
        <f t="shared" si="21"/>
        <v>419</v>
      </c>
      <c r="D435" s="8">
        <v>5.4800000000000001E-2</v>
      </c>
      <c r="E435" s="9">
        <f>I434*Table42111417[[#This Row],[Oprocentowanie]]/12</f>
        <v>0</v>
      </c>
      <c r="F435" s="9">
        <f>Table42111417[[#This Row],[Cała rata]]-Table42111417[[#This Row],[Odsetki normalne]]</f>
        <v>0</v>
      </c>
      <c r="G435" s="20">
        <f t="shared" si="20"/>
        <v>0</v>
      </c>
      <c r="H435" s="9"/>
      <c r="I435" s="9">
        <f>IF(I434-F435&gt;0.001,I434-F435-Table42111417[[#This Row],[Ile nadpłacamy przy tej racie?]],0)</f>
        <v>0</v>
      </c>
      <c r="K435" s="9">
        <f>IF(Table42111417[[#This Row],[Rok]]&lt;9,Table42111417[[#This Row],[Odsetki normalne]]*50%,Table42111417[[#This Row],[Odsetki normalne]])</f>
        <v>0</v>
      </c>
    </row>
    <row r="436" spans="2:11" x14ac:dyDescent="0.25">
      <c r="B436" s="6">
        <f t="shared" si="19"/>
        <v>35</v>
      </c>
      <c r="C436" s="7">
        <f t="shared" si="21"/>
        <v>420</v>
      </c>
      <c r="D436" s="8">
        <v>5.4800000000000001E-2</v>
      </c>
      <c r="E436" s="9">
        <f>I435*Table42111417[[#This Row],[Oprocentowanie]]/12</f>
        <v>0</v>
      </c>
      <c r="F436" s="9">
        <f>Table42111417[[#This Row],[Cała rata]]-Table42111417[[#This Row],[Odsetki normalne]]</f>
        <v>0</v>
      </c>
      <c r="G436" s="20">
        <f t="shared" si="20"/>
        <v>0</v>
      </c>
      <c r="H436" s="9"/>
      <c r="I436" s="9">
        <f>IF(I435-F436&gt;0.001,I435-F436-Table42111417[[#This Row],[Ile nadpłacamy przy tej racie?]],0)</f>
        <v>0</v>
      </c>
      <c r="K436" s="9">
        <f>IF(Table42111417[[#This Row],[Rok]]&lt;9,Table42111417[[#This Row],[Odsetki normalne]]*50%,Table42111417[[#This Row],[Odsetki normalne]])</f>
        <v>0</v>
      </c>
    </row>
    <row r="437" spans="2:11" x14ac:dyDescent="0.25">
      <c r="B437" s="1">
        <f t="shared" si="19"/>
        <v>36</v>
      </c>
      <c r="C437" s="4">
        <f t="shared" si="21"/>
        <v>421</v>
      </c>
      <c r="D437" s="5">
        <v>5.4800000000000001E-2</v>
      </c>
      <c r="E437" s="2">
        <f>I436*Table42111417[[#This Row],[Oprocentowanie]]/12</f>
        <v>0</v>
      </c>
      <c r="F437" s="2">
        <f>Table42111417[[#This Row],[Cała rata]]-Table42111417[[#This Row],[Odsetki normalne]]</f>
        <v>0</v>
      </c>
      <c r="G437" s="20">
        <f t="shared" si="20"/>
        <v>0</v>
      </c>
      <c r="H437" s="2"/>
      <c r="I437" s="11">
        <f>IF(I436-F437&gt;0.001,I436-F437-Table42111417[[#This Row],[Ile nadpłacamy przy tej racie?]],0)</f>
        <v>0</v>
      </c>
      <c r="K437" s="2">
        <f>IF(Table42111417[[#This Row],[Rok]]&lt;9,Table42111417[[#This Row],[Odsetki normalne]]*50%,Table42111417[[#This Row],[Odsetki normalne]])</f>
        <v>0</v>
      </c>
    </row>
    <row r="438" spans="2:11" x14ac:dyDescent="0.25">
      <c r="B438" s="1">
        <f t="shared" si="19"/>
        <v>36</v>
      </c>
      <c r="C438" s="4">
        <f t="shared" si="21"/>
        <v>422</v>
      </c>
      <c r="D438" s="5">
        <v>5.4800000000000001E-2</v>
      </c>
      <c r="E438" s="2">
        <f>I437*Table42111417[[#This Row],[Oprocentowanie]]/12</f>
        <v>0</v>
      </c>
      <c r="F438" s="2">
        <f>Table42111417[[#This Row],[Cała rata]]-Table42111417[[#This Row],[Odsetki normalne]]</f>
        <v>0</v>
      </c>
      <c r="G438" s="20">
        <f t="shared" si="20"/>
        <v>0</v>
      </c>
      <c r="H438" s="2"/>
      <c r="I438" s="11">
        <f>IF(I437-F438&gt;0.001,I437-F438-Table42111417[[#This Row],[Ile nadpłacamy przy tej racie?]],0)</f>
        <v>0</v>
      </c>
      <c r="K438" s="2">
        <f>IF(Table42111417[[#This Row],[Rok]]&lt;9,Table42111417[[#This Row],[Odsetki normalne]]*50%,Table42111417[[#This Row],[Odsetki normalne]])</f>
        <v>0</v>
      </c>
    </row>
    <row r="439" spans="2:11" x14ac:dyDescent="0.25">
      <c r="B439" s="1">
        <f t="shared" si="19"/>
        <v>36</v>
      </c>
      <c r="C439" s="4">
        <f t="shared" si="21"/>
        <v>423</v>
      </c>
      <c r="D439" s="5">
        <v>5.4800000000000001E-2</v>
      </c>
      <c r="E439" s="2">
        <f>I438*Table42111417[[#This Row],[Oprocentowanie]]/12</f>
        <v>0</v>
      </c>
      <c r="F439" s="2">
        <f>Table42111417[[#This Row],[Cała rata]]-Table42111417[[#This Row],[Odsetki normalne]]</f>
        <v>0</v>
      </c>
      <c r="G439" s="20">
        <f t="shared" si="20"/>
        <v>0</v>
      </c>
      <c r="H439" s="2"/>
      <c r="I439" s="11">
        <f>IF(I438-F439&gt;0.001,I438-F439-Table42111417[[#This Row],[Ile nadpłacamy przy tej racie?]],0)</f>
        <v>0</v>
      </c>
      <c r="K439" s="2">
        <f>IF(Table42111417[[#This Row],[Rok]]&lt;9,Table42111417[[#This Row],[Odsetki normalne]]*50%,Table42111417[[#This Row],[Odsetki normalne]])</f>
        <v>0</v>
      </c>
    </row>
    <row r="440" spans="2:11" x14ac:dyDescent="0.25">
      <c r="B440" s="1">
        <f t="shared" si="19"/>
        <v>36</v>
      </c>
      <c r="C440" s="4">
        <f t="shared" si="21"/>
        <v>424</v>
      </c>
      <c r="D440" s="5">
        <v>5.4800000000000001E-2</v>
      </c>
      <c r="E440" s="2">
        <f>I439*Table42111417[[#This Row],[Oprocentowanie]]/12</f>
        <v>0</v>
      </c>
      <c r="F440" s="2">
        <f>Table42111417[[#This Row],[Cała rata]]-Table42111417[[#This Row],[Odsetki normalne]]</f>
        <v>0</v>
      </c>
      <c r="G440" s="20">
        <f t="shared" si="20"/>
        <v>0</v>
      </c>
      <c r="H440" s="2"/>
      <c r="I440" s="11">
        <f>IF(I439-F440&gt;0.001,I439-F440-Table42111417[[#This Row],[Ile nadpłacamy przy tej racie?]],0)</f>
        <v>0</v>
      </c>
      <c r="K440" s="2">
        <f>IF(Table42111417[[#This Row],[Rok]]&lt;9,Table42111417[[#This Row],[Odsetki normalne]]*50%,Table42111417[[#This Row],[Odsetki normalne]])</f>
        <v>0</v>
      </c>
    </row>
    <row r="441" spans="2:11" x14ac:dyDescent="0.25">
      <c r="B441" s="1">
        <f t="shared" si="19"/>
        <v>36</v>
      </c>
      <c r="C441" s="4">
        <f t="shared" si="21"/>
        <v>425</v>
      </c>
      <c r="D441" s="5">
        <v>5.4800000000000001E-2</v>
      </c>
      <c r="E441" s="2">
        <f>I440*Table42111417[[#This Row],[Oprocentowanie]]/12</f>
        <v>0</v>
      </c>
      <c r="F441" s="2">
        <f>Table42111417[[#This Row],[Cała rata]]-Table42111417[[#This Row],[Odsetki normalne]]</f>
        <v>0</v>
      </c>
      <c r="G441" s="20">
        <f t="shared" si="20"/>
        <v>0</v>
      </c>
      <c r="H441" s="2"/>
      <c r="I441" s="11">
        <f>IF(I440-F441&gt;0.001,I440-F441-Table42111417[[#This Row],[Ile nadpłacamy przy tej racie?]],0)</f>
        <v>0</v>
      </c>
      <c r="K441" s="2">
        <f>IF(Table42111417[[#This Row],[Rok]]&lt;9,Table42111417[[#This Row],[Odsetki normalne]]*50%,Table42111417[[#This Row],[Odsetki normalne]])</f>
        <v>0</v>
      </c>
    </row>
    <row r="442" spans="2:11" x14ac:dyDescent="0.25">
      <c r="B442" s="1">
        <f t="shared" si="19"/>
        <v>36</v>
      </c>
      <c r="C442" s="4">
        <f t="shared" si="21"/>
        <v>426</v>
      </c>
      <c r="D442" s="5">
        <v>5.4800000000000001E-2</v>
      </c>
      <c r="E442" s="2">
        <f>I441*Table42111417[[#This Row],[Oprocentowanie]]/12</f>
        <v>0</v>
      </c>
      <c r="F442" s="2">
        <f>Table42111417[[#This Row],[Cała rata]]-Table42111417[[#This Row],[Odsetki normalne]]</f>
        <v>0</v>
      </c>
      <c r="G442" s="20">
        <f t="shared" si="20"/>
        <v>0</v>
      </c>
      <c r="H442" s="2"/>
      <c r="I442" s="11">
        <f>IF(I441-F442&gt;0.001,I441-F442-Table42111417[[#This Row],[Ile nadpłacamy przy tej racie?]],0)</f>
        <v>0</v>
      </c>
      <c r="K442" s="2">
        <f>IF(Table42111417[[#This Row],[Rok]]&lt;9,Table42111417[[#This Row],[Odsetki normalne]]*50%,Table42111417[[#This Row],[Odsetki normalne]])</f>
        <v>0</v>
      </c>
    </row>
    <row r="443" spans="2:11" x14ac:dyDescent="0.25">
      <c r="B443" s="1">
        <f t="shared" si="19"/>
        <v>36</v>
      </c>
      <c r="C443" s="4">
        <f t="shared" si="21"/>
        <v>427</v>
      </c>
      <c r="D443" s="5">
        <v>5.4800000000000001E-2</v>
      </c>
      <c r="E443" s="2">
        <f>I442*Table42111417[[#This Row],[Oprocentowanie]]/12</f>
        <v>0</v>
      </c>
      <c r="F443" s="2">
        <f>Table42111417[[#This Row],[Cała rata]]-Table42111417[[#This Row],[Odsetki normalne]]</f>
        <v>0</v>
      </c>
      <c r="G443" s="20">
        <f t="shared" si="20"/>
        <v>0</v>
      </c>
      <c r="H443" s="2"/>
      <c r="I443" s="11">
        <f>IF(I442-F443&gt;0.001,I442-F443-Table42111417[[#This Row],[Ile nadpłacamy przy tej racie?]],0)</f>
        <v>0</v>
      </c>
      <c r="K443" s="2">
        <f>IF(Table42111417[[#This Row],[Rok]]&lt;9,Table42111417[[#This Row],[Odsetki normalne]]*50%,Table42111417[[#This Row],[Odsetki normalne]])</f>
        <v>0</v>
      </c>
    </row>
    <row r="444" spans="2:11" x14ac:dyDescent="0.25">
      <c r="B444" s="1">
        <f t="shared" si="19"/>
        <v>36</v>
      </c>
      <c r="C444" s="4">
        <f t="shared" si="21"/>
        <v>428</v>
      </c>
      <c r="D444" s="5">
        <v>5.4800000000000001E-2</v>
      </c>
      <c r="E444" s="2">
        <f>I443*Table42111417[[#This Row],[Oprocentowanie]]/12</f>
        <v>0</v>
      </c>
      <c r="F444" s="2">
        <f>Table42111417[[#This Row],[Cała rata]]-Table42111417[[#This Row],[Odsetki normalne]]</f>
        <v>0</v>
      </c>
      <c r="G444" s="20">
        <f t="shared" si="20"/>
        <v>0</v>
      </c>
      <c r="H444" s="2"/>
      <c r="I444" s="11">
        <f>IF(I443-F444&gt;0.001,I443-F444-Table42111417[[#This Row],[Ile nadpłacamy przy tej racie?]],0)</f>
        <v>0</v>
      </c>
      <c r="K444" s="2">
        <f>IF(Table42111417[[#This Row],[Rok]]&lt;9,Table42111417[[#This Row],[Odsetki normalne]]*50%,Table42111417[[#This Row],[Odsetki normalne]])</f>
        <v>0</v>
      </c>
    </row>
    <row r="445" spans="2:11" x14ac:dyDescent="0.25">
      <c r="B445" s="1">
        <f t="shared" si="19"/>
        <v>36</v>
      </c>
      <c r="C445" s="4">
        <f t="shared" si="21"/>
        <v>429</v>
      </c>
      <c r="D445" s="5">
        <v>5.4800000000000001E-2</v>
      </c>
      <c r="E445" s="2">
        <f>I444*Table42111417[[#This Row],[Oprocentowanie]]/12</f>
        <v>0</v>
      </c>
      <c r="F445" s="2">
        <f>Table42111417[[#This Row],[Cała rata]]-Table42111417[[#This Row],[Odsetki normalne]]</f>
        <v>0</v>
      </c>
      <c r="G445" s="20">
        <f t="shared" si="20"/>
        <v>0</v>
      </c>
      <c r="H445" s="2"/>
      <c r="I445" s="11">
        <f>IF(I444-F445&gt;0.001,I444-F445-Table42111417[[#This Row],[Ile nadpłacamy przy tej racie?]],0)</f>
        <v>0</v>
      </c>
      <c r="K445" s="2">
        <f>IF(Table42111417[[#This Row],[Rok]]&lt;9,Table42111417[[#This Row],[Odsetki normalne]]*50%,Table42111417[[#This Row],[Odsetki normalne]])</f>
        <v>0</v>
      </c>
    </row>
    <row r="446" spans="2:11" x14ac:dyDescent="0.25">
      <c r="B446" s="1">
        <f t="shared" si="19"/>
        <v>36</v>
      </c>
      <c r="C446" s="4">
        <f t="shared" si="21"/>
        <v>430</v>
      </c>
      <c r="D446" s="5">
        <v>5.4800000000000001E-2</v>
      </c>
      <c r="E446" s="2">
        <f>I445*Table42111417[[#This Row],[Oprocentowanie]]/12</f>
        <v>0</v>
      </c>
      <c r="F446" s="2">
        <f>Table42111417[[#This Row],[Cała rata]]-Table42111417[[#This Row],[Odsetki normalne]]</f>
        <v>0</v>
      </c>
      <c r="G446" s="20">
        <f t="shared" si="20"/>
        <v>0</v>
      </c>
      <c r="H446" s="2"/>
      <c r="I446" s="11">
        <f>IF(I445-F446&gt;0.001,I445-F446-Table42111417[[#This Row],[Ile nadpłacamy przy tej racie?]],0)</f>
        <v>0</v>
      </c>
      <c r="K446" s="2">
        <f>IF(Table42111417[[#This Row],[Rok]]&lt;9,Table42111417[[#This Row],[Odsetki normalne]]*50%,Table42111417[[#This Row],[Odsetki normalne]])</f>
        <v>0</v>
      </c>
    </row>
    <row r="447" spans="2:11" x14ac:dyDescent="0.25">
      <c r="B447" s="1">
        <f t="shared" si="19"/>
        <v>36</v>
      </c>
      <c r="C447" s="4">
        <f t="shared" si="21"/>
        <v>431</v>
      </c>
      <c r="D447" s="5">
        <v>5.4800000000000001E-2</v>
      </c>
      <c r="E447" s="2">
        <f>I446*Table42111417[[#This Row],[Oprocentowanie]]/12</f>
        <v>0</v>
      </c>
      <c r="F447" s="2">
        <f>Table42111417[[#This Row],[Cała rata]]-Table42111417[[#This Row],[Odsetki normalne]]</f>
        <v>0</v>
      </c>
      <c r="G447" s="20">
        <f t="shared" si="20"/>
        <v>0</v>
      </c>
      <c r="H447" s="2"/>
      <c r="I447" s="11">
        <f>IF(I446-F447&gt;0.001,I446-F447-Table42111417[[#This Row],[Ile nadpłacamy przy tej racie?]],0)</f>
        <v>0</v>
      </c>
      <c r="K447" s="2">
        <f>IF(Table42111417[[#This Row],[Rok]]&lt;9,Table42111417[[#This Row],[Odsetki normalne]]*50%,Table42111417[[#This Row],[Odsetki normalne]])</f>
        <v>0</v>
      </c>
    </row>
    <row r="448" spans="2:11" x14ac:dyDescent="0.25">
      <c r="B448" s="1">
        <f t="shared" si="19"/>
        <v>36</v>
      </c>
      <c r="C448" s="4">
        <f t="shared" si="21"/>
        <v>432</v>
      </c>
      <c r="D448" s="5">
        <v>5.4800000000000001E-2</v>
      </c>
      <c r="E448" s="2">
        <f>I447*Table42111417[[#This Row],[Oprocentowanie]]/12</f>
        <v>0</v>
      </c>
      <c r="F448" s="2">
        <f>Table42111417[[#This Row],[Cała rata]]-Table42111417[[#This Row],[Odsetki normalne]]</f>
        <v>0</v>
      </c>
      <c r="G448" s="20">
        <f t="shared" si="20"/>
        <v>0</v>
      </c>
      <c r="H448" s="2"/>
      <c r="I448" s="11">
        <f>IF(I447-F448&gt;0.001,I447-F448-Table42111417[[#This Row],[Ile nadpłacamy przy tej racie?]],0)</f>
        <v>0</v>
      </c>
      <c r="K448" s="2">
        <f>IF(Table42111417[[#This Row],[Rok]]&lt;9,Table42111417[[#This Row],[Odsetki normalne]]*50%,Table42111417[[#This Row],[Odsetki normalne]])</f>
        <v>0</v>
      </c>
    </row>
    <row r="449" spans="2:11" x14ac:dyDescent="0.25">
      <c r="B449" s="6">
        <f t="shared" si="19"/>
        <v>37</v>
      </c>
      <c r="C449" s="7">
        <f t="shared" si="21"/>
        <v>433</v>
      </c>
      <c r="D449" s="8">
        <v>5.4800000000000001E-2</v>
      </c>
      <c r="E449" s="9">
        <f>I448*Table42111417[[#This Row],[Oprocentowanie]]/12</f>
        <v>0</v>
      </c>
      <c r="F449" s="9">
        <f>Table42111417[[#This Row],[Cała rata]]-Table42111417[[#This Row],[Odsetki normalne]]</f>
        <v>0</v>
      </c>
      <c r="G449" s="20">
        <f t="shared" si="20"/>
        <v>0</v>
      </c>
      <c r="H449" s="9"/>
      <c r="I449" s="9">
        <f>IF(I448-F449&gt;0.001,I448-F449-Table42111417[[#This Row],[Ile nadpłacamy przy tej racie?]],0)</f>
        <v>0</v>
      </c>
      <c r="K449" s="9">
        <f>IF(Table42111417[[#This Row],[Rok]]&lt;9,Table42111417[[#This Row],[Odsetki normalne]]*50%,Table42111417[[#This Row],[Odsetki normalne]])</f>
        <v>0</v>
      </c>
    </row>
    <row r="450" spans="2:11" x14ac:dyDescent="0.25">
      <c r="B450" s="6">
        <f t="shared" si="19"/>
        <v>37</v>
      </c>
      <c r="C450" s="7">
        <f t="shared" si="21"/>
        <v>434</v>
      </c>
      <c r="D450" s="8">
        <v>5.4800000000000001E-2</v>
      </c>
      <c r="E450" s="9">
        <f>I449*Table42111417[[#This Row],[Oprocentowanie]]/12</f>
        <v>0</v>
      </c>
      <c r="F450" s="9">
        <f>Table42111417[[#This Row],[Cała rata]]-Table42111417[[#This Row],[Odsetki normalne]]</f>
        <v>0</v>
      </c>
      <c r="G450" s="20">
        <f t="shared" si="20"/>
        <v>0</v>
      </c>
      <c r="H450" s="9"/>
      <c r="I450" s="9">
        <f>IF(I449-F450&gt;0.001,I449-F450-Table42111417[[#This Row],[Ile nadpłacamy przy tej racie?]],0)</f>
        <v>0</v>
      </c>
      <c r="K450" s="9">
        <f>IF(Table42111417[[#This Row],[Rok]]&lt;9,Table42111417[[#This Row],[Odsetki normalne]]*50%,Table42111417[[#This Row],[Odsetki normalne]])</f>
        <v>0</v>
      </c>
    </row>
    <row r="451" spans="2:11" x14ac:dyDescent="0.25">
      <c r="B451" s="6">
        <f t="shared" si="19"/>
        <v>37</v>
      </c>
      <c r="C451" s="7">
        <f t="shared" si="21"/>
        <v>435</v>
      </c>
      <c r="D451" s="8">
        <v>5.4800000000000001E-2</v>
      </c>
      <c r="E451" s="9">
        <f>I450*Table42111417[[#This Row],[Oprocentowanie]]/12</f>
        <v>0</v>
      </c>
      <c r="F451" s="9">
        <f>Table42111417[[#This Row],[Cała rata]]-Table42111417[[#This Row],[Odsetki normalne]]</f>
        <v>0</v>
      </c>
      <c r="G451" s="20">
        <f t="shared" si="20"/>
        <v>0</v>
      </c>
      <c r="H451" s="9"/>
      <c r="I451" s="9">
        <f>IF(I450-F451&gt;0.001,I450-F451-Table42111417[[#This Row],[Ile nadpłacamy przy tej racie?]],0)</f>
        <v>0</v>
      </c>
      <c r="K451" s="9">
        <f>IF(Table42111417[[#This Row],[Rok]]&lt;9,Table42111417[[#This Row],[Odsetki normalne]]*50%,Table42111417[[#This Row],[Odsetki normalne]])</f>
        <v>0</v>
      </c>
    </row>
    <row r="452" spans="2:11" x14ac:dyDescent="0.25">
      <c r="B452" s="6">
        <f t="shared" si="19"/>
        <v>37</v>
      </c>
      <c r="C452" s="7">
        <f t="shared" si="21"/>
        <v>436</v>
      </c>
      <c r="D452" s="8">
        <v>5.4800000000000001E-2</v>
      </c>
      <c r="E452" s="9">
        <f>I451*Table42111417[[#This Row],[Oprocentowanie]]/12</f>
        <v>0</v>
      </c>
      <c r="F452" s="9">
        <f>Table42111417[[#This Row],[Cała rata]]-Table42111417[[#This Row],[Odsetki normalne]]</f>
        <v>0</v>
      </c>
      <c r="G452" s="20">
        <f t="shared" si="20"/>
        <v>0</v>
      </c>
      <c r="H452" s="9"/>
      <c r="I452" s="9">
        <f>IF(I451-F452&gt;0.001,I451-F452-Table42111417[[#This Row],[Ile nadpłacamy przy tej racie?]],0)</f>
        <v>0</v>
      </c>
      <c r="K452" s="9">
        <f>IF(Table42111417[[#This Row],[Rok]]&lt;9,Table42111417[[#This Row],[Odsetki normalne]]*50%,Table42111417[[#This Row],[Odsetki normalne]])</f>
        <v>0</v>
      </c>
    </row>
    <row r="453" spans="2:11" x14ac:dyDescent="0.25">
      <c r="B453" s="6">
        <f t="shared" si="19"/>
        <v>37</v>
      </c>
      <c r="C453" s="7">
        <f t="shared" si="21"/>
        <v>437</v>
      </c>
      <c r="D453" s="8">
        <v>5.4800000000000001E-2</v>
      </c>
      <c r="E453" s="9">
        <f>I452*Table42111417[[#This Row],[Oprocentowanie]]/12</f>
        <v>0</v>
      </c>
      <c r="F453" s="9">
        <f>Table42111417[[#This Row],[Cała rata]]-Table42111417[[#This Row],[Odsetki normalne]]</f>
        <v>0</v>
      </c>
      <c r="G453" s="20">
        <f t="shared" si="20"/>
        <v>0</v>
      </c>
      <c r="H453" s="9"/>
      <c r="I453" s="9">
        <f>IF(I452-F453&gt;0.001,I452-F453-Table42111417[[#This Row],[Ile nadpłacamy przy tej racie?]],0)</f>
        <v>0</v>
      </c>
      <c r="K453" s="9">
        <f>IF(Table42111417[[#This Row],[Rok]]&lt;9,Table42111417[[#This Row],[Odsetki normalne]]*50%,Table42111417[[#This Row],[Odsetki normalne]])</f>
        <v>0</v>
      </c>
    </row>
    <row r="454" spans="2:11" x14ac:dyDescent="0.25">
      <c r="B454" s="6">
        <f t="shared" si="19"/>
        <v>37</v>
      </c>
      <c r="C454" s="7">
        <f t="shared" si="21"/>
        <v>438</v>
      </c>
      <c r="D454" s="8">
        <v>5.4800000000000001E-2</v>
      </c>
      <c r="E454" s="9">
        <f>I453*Table42111417[[#This Row],[Oprocentowanie]]/12</f>
        <v>0</v>
      </c>
      <c r="F454" s="9">
        <f>Table42111417[[#This Row],[Cała rata]]-Table42111417[[#This Row],[Odsetki normalne]]</f>
        <v>0</v>
      </c>
      <c r="G454" s="20">
        <f t="shared" si="20"/>
        <v>0</v>
      </c>
      <c r="H454" s="9"/>
      <c r="I454" s="9">
        <f>IF(I453-F454&gt;0.001,I453-F454-Table42111417[[#This Row],[Ile nadpłacamy przy tej racie?]],0)</f>
        <v>0</v>
      </c>
      <c r="K454" s="9">
        <f>IF(Table42111417[[#This Row],[Rok]]&lt;9,Table42111417[[#This Row],[Odsetki normalne]]*50%,Table42111417[[#This Row],[Odsetki normalne]])</f>
        <v>0</v>
      </c>
    </row>
    <row r="455" spans="2:11" x14ac:dyDescent="0.25">
      <c r="B455" s="6">
        <f t="shared" si="19"/>
        <v>37</v>
      </c>
      <c r="C455" s="7">
        <f t="shared" si="21"/>
        <v>439</v>
      </c>
      <c r="D455" s="8">
        <v>5.4800000000000001E-2</v>
      </c>
      <c r="E455" s="9">
        <f>I454*Table42111417[[#This Row],[Oprocentowanie]]/12</f>
        <v>0</v>
      </c>
      <c r="F455" s="9">
        <f>Table42111417[[#This Row],[Cała rata]]-Table42111417[[#This Row],[Odsetki normalne]]</f>
        <v>0</v>
      </c>
      <c r="G455" s="20">
        <f t="shared" si="20"/>
        <v>0</v>
      </c>
      <c r="H455" s="9"/>
      <c r="I455" s="9">
        <f>IF(I454-F455&gt;0.001,I454-F455-Table42111417[[#This Row],[Ile nadpłacamy przy tej racie?]],0)</f>
        <v>0</v>
      </c>
      <c r="K455" s="9">
        <f>IF(Table42111417[[#This Row],[Rok]]&lt;9,Table42111417[[#This Row],[Odsetki normalne]]*50%,Table42111417[[#This Row],[Odsetki normalne]])</f>
        <v>0</v>
      </c>
    </row>
    <row r="456" spans="2:11" x14ac:dyDescent="0.25">
      <c r="B456" s="6">
        <f t="shared" si="19"/>
        <v>37</v>
      </c>
      <c r="C456" s="7">
        <f t="shared" si="21"/>
        <v>440</v>
      </c>
      <c r="D456" s="8">
        <v>5.4800000000000001E-2</v>
      </c>
      <c r="E456" s="9">
        <f>I455*Table42111417[[#This Row],[Oprocentowanie]]/12</f>
        <v>0</v>
      </c>
      <c r="F456" s="9">
        <f>Table42111417[[#This Row],[Cała rata]]-Table42111417[[#This Row],[Odsetki normalne]]</f>
        <v>0</v>
      </c>
      <c r="G456" s="20">
        <f t="shared" si="20"/>
        <v>0</v>
      </c>
      <c r="H456" s="9"/>
      <c r="I456" s="9">
        <f>IF(I455-F456&gt;0.001,I455-F456-Table42111417[[#This Row],[Ile nadpłacamy przy tej racie?]],0)</f>
        <v>0</v>
      </c>
      <c r="K456" s="9">
        <f>IF(Table42111417[[#This Row],[Rok]]&lt;9,Table42111417[[#This Row],[Odsetki normalne]]*50%,Table42111417[[#This Row],[Odsetki normalne]])</f>
        <v>0</v>
      </c>
    </row>
    <row r="457" spans="2:11" x14ac:dyDescent="0.25">
      <c r="B457" s="6">
        <f t="shared" si="19"/>
        <v>37</v>
      </c>
      <c r="C457" s="7">
        <f t="shared" si="21"/>
        <v>441</v>
      </c>
      <c r="D457" s="8">
        <v>5.4800000000000001E-2</v>
      </c>
      <c r="E457" s="9">
        <f>I456*Table42111417[[#This Row],[Oprocentowanie]]/12</f>
        <v>0</v>
      </c>
      <c r="F457" s="9">
        <f>Table42111417[[#This Row],[Cała rata]]-Table42111417[[#This Row],[Odsetki normalne]]</f>
        <v>0</v>
      </c>
      <c r="G457" s="20">
        <f t="shared" si="20"/>
        <v>0</v>
      </c>
      <c r="H457" s="9"/>
      <c r="I457" s="9">
        <f>IF(I456-F457&gt;0.001,I456-F457-Table42111417[[#This Row],[Ile nadpłacamy przy tej racie?]],0)</f>
        <v>0</v>
      </c>
      <c r="K457" s="9">
        <f>IF(Table42111417[[#This Row],[Rok]]&lt;9,Table42111417[[#This Row],[Odsetki normalne]]*50%,Table42111417[[#This Row],[Odsetki normalne]])</f>
        <v>0</v>
      </c>
    </row>
    <row r="458" spans="2:11" x14ac:dyDescent="0.25">
      <c r="B458" s="6">
        <f t="shared" si="19"/>
        <v>37</v>
      </c>
      <c r="C458" s="7">
        <f t="shared" si="21"/>
        <v>442</v>
      </c>
      <c r="D458" s="8">
        <v>5.4800000000000001E-2</v>
      </c>
      <c r="E458" s="9">
        <f>I457*Table42111417[[#This Row],[Oprocentowanie]]/12</f>
        <v>0</v>
      </c>
      <c r="F458" s="9">
        <f>Table42111417[[#This Row],[Cała rata]]-Table42111417[[#This Row],[Odsetki normalne]]</f>
        <v>0</v>
      </c>
      <c r="G458" s="20">
        <f t="shared" si="20"/>
        <v>0</v>
      </c>
      <c r="H458" s="9"/>
      <c r="I458" s="9">
        <f>IF(I457-F458&gt;0.001,I457-F458-Table42111417[[#This Row],[Ile nadpłacamy przy tej racie?]],0)</f>
        <v>0</v>
      </c>
      <c r="K458" s="9">
        <f>IF(Table42111417[[#This Row],[Rok]]&lt;9,Table42111417[[#This Row],[Odsetki normalne]]*50%,Table42111417[[#This Row],[Odsetki normalne]])</f>
        <v>0</v>
      </c>
    </row>
    <row r="459" spans="2:11" x14ac:dyDescent="0.25">
      <c r="B459" s="6">
        <f t="shared" si="19"/>
        <v>37</v>
      </c>
      <c r="C459" s="7">
        <f t="shared" si="21"/>
        <v>443</v>
      </c>
      <c r="D459" s="8">
        <v>5.4800000000000001E-2</v>
      </c>
      <c r="E459" s="9">
        <f>I458*Table42111417[[#This Row],[Oprocentowanie]]/12</f>
        <v>0</v>
      </c>
      <c r="F459" s="9">
        <f>Table42111417[[#This Row],[Cała rata]]-Table42111417[[#This Row],[Odsetki normalne]]</f>
        <v>0</v>
      </c>
      <c r="G459" s="20">
        <f t="shared" si="20"/>
        <v>0</v>
      </c>
      <c r="H459" s="9"/>
      <c r="I459" s="9">
        <f>IF(I458-F459&gt;0.001,I458-F459-Table42111417[[#This Row],[Ile nadpłacamy przy tej racie?]],0)</f>
        <v>0</v>
      </c>
      <c r="K459" s="9">
        <f>IF(Table42111417[[#This Row],[Rok]]&lt;9,Table42111417[[#This Row],[Odsetki normalne]]*50%,Table42111417[[#This Row],[Odsetki normalne]])</f>
        <v>0</v>
      </c>
    </row>
    <row r="460" spans="2:11" x14ac:dyDescent="0.25">
      <c r="B460" s="6">
        <f t="shared" si="19"/>
        <v>37</v>
      </c>
      <c r="C460" s="7">
        <f t="shared" si="21"/>
        <v>444</v>
      </c>
      <c r="D460" s="8">
        <v>5.4800000000000001E-2</v>
      </c>
      <c r="E460" s="9">
        <f>I459*Table42111417[[#This Row],[Oprocentowanie]]/12</f>
        <v>0</v>
      </c>
      <c r="F460" s="9">
        <f>Table42111417[[#This Row],[Cała rata]]-Table42111417[[#This Row],[Odsetki normalne]]</f>
        <v>0</v>
      </c>
      <c r="G460" s="20">
        <f t="shared" si="20"/>
        <v>0</v>
      </c>
      <c r="H460" s="9"/>
      <c r="I460" s="9">
        <f>IF(I459-F460&gt;0.001,I459-F460-Table42111417[[#This Row],[Ile nadpłacamy przy tej racie?]],0)</f>
        <v>0</v>
      </c>
      <c r="K460" s="9">
        <f>IF(Table42111417[[#This Row],[Rok]]&lt;9,Table42111417[[#This Row],[Odsetki normalne]]*50%,Table42111417[[#This Row],[Odsetki normalne]])</f>
        <v>0</v>
      </c>
    </row>
    <row r="461" spans="2:11" x14ac:dyDescent="0.25">
      <c r="B461" s="1">
        <f t="shared" si="19"/>
        <v>38</v>
      </c>
      <c r="C461" s="4">
        <f t="shared" si="21"/>
        <v>445</v>
      </c>
      <c r="D461" s="5">
        <v>5.4800000000000001E-2</v>
      </c>
      <c r="E461" s="2">
        <f>I460*Table42111417[[#This Row],[Oprocentowanie]]/12</f>
        <v>0</v>
      </c>
      <c r="F461" s="2">
        <f>Table42111417[[#This Row],[Cała rata]]-Table42111417[[#This Row],[Odsetki normalne]]</f>
        <v>0</v>
      </c>
      <c r="G461" s="20">
        <f t="shared" si="20"/>
        <v>0</v>
      </c>
      <c r="H461" s="2"/>
      <c r="I461" s="11">
        <f>IF(I460-F461&gt;0.001,I460-F461-Table42111417[[#This Row],[Ile nadpłacamy przy tej racie?]],0)</f>
        <v>0</v>
      </c>
      <c r="K461" s="2">
        <f>IF(Table42111417[[#This Row],[Rok]]&lt;9,Table42111417[[#This Row],[Odsetki normalne]]*50%,Table42111417[[#This Row],[Odsetki normalne]])</f>
        <v>0</v>
      </c>
    </row>
    <row r="462" spans="2:11" x14ac:dyDescent="0.25">
      <c r="B462" s="1">
        <f t="shared" si="19"/>
        <v>38</v>
      </c>
      <c r="C462" s="4">
        <f t="shared" si="21"/>
        <v>446</v>
      </c>
      <c r="D462" s="5">
        <v>5.4800000000000001E-2</v>
      </c>
      <c r="E462" s="2">
        <f>I461*Table42111417[[#This Row],[Oprocentowanie]]/12</f>
        <v>0</v>
      </c>
      <c r="F462" s="2">
        <f>Table42111417[[#This Row],[Cała rata]]-Table42111417[[#This Row],[Odsetki normalne]]</f>
        <v>0</v>
      </c>
      <c r="G462" s="20">
        <f t="shared" si="20"/>
        <v>0</v>
      </c>
      <c r="H462" s="2"/>
      <c r="I462" s="11">
        <f>IF(I461-F462&gt;0.001,I461-F462-Table42111417[[#This Row],[Ile nadpłacamy przy tej racie?]],0)</f>
        <v>0</v>
      </c>
      <c r="K462" s="2">
        <f>IF(Table42111417[[#This Row],[Rok]]&lt;9,Table42111417[[#This Row],[Odsetki normalne]]*50%,Table42111417[[#This Row],[Odsetki normalne]])</f>
        <v>0</v>
      </c>
    </row>
    <row r="463" spans="2:11" x14ac:dyDescent="0.25">
      <c r="B463" s="1">
        <f t="shared" si="19"/>
        <v>38</v>
      </c>
      <c r="C463" s="4">
        <f t="shared" si="21"/>
        <v>447</v>
      </c>
      <c r="D463" s="5">
        <v>5.4800000000000001E-2</v>
      </c>
      <c r="E463" s="2">
        <f>I462*Table42111417[[#This Row],[Oprocentowanie]]/12</f>
        <v>0</v>
      </c>
      <c r="F463" s="2">
        <f>Table42111417[[#This Row],[Cała rata]]-Table42111417[[#This Row],[Odsetki normalne]]</f>
        <v>0</v>
      </c>
      <c r="G463" s="20">
        <f t="shared" si="20"/>
        <v>0</v>
      </c>
      <c r="H463" s="2"/>
      <c r="I463" s="11">
        <f>IF(I462-F463&gt;0.001,I462-F463-Table42111417[[#This Row],[Ile nadpłacamy przy tej racie?]],0)</f>
        <v>0</v>
      </c>
      <c r="K463" s="2">
        <f>IF(Table42111417[[#This Row],[Rok]]&lt;9,Table42111417[[#This Row],[Odsetki normalne]]*50%,Table42111417[[#This Row],[Odsetki normalne]])</f>
        <v>0</v>
      </c>
    </row>
    <row r="464" spans="2:11" x14ac:dyDescent="0.25">
      <c r="B464" s="1">
        <f t="shared" si="19"/>
        <v>38</v>
      </c>
      <c r="C464" s="4">
        <f t="shared" si="21"/>
        <v>448</v>
      </c>
      <c r="D464" s="5">
        <v>5.4800000000000001E-2</v>
      </c>
      <c r="E464" s="2">
        <f>I463*Table42111417[[#This Row],[Oprocentowanie]]/12</f>
        <v>0</v>
      </c>
      <c r="F464" s="2">
        <f>Table42111417[[#This Row],[Cała rata]]-Table42111417[[#This Row],[Odsetki normalne]]</f>
        <v>0</v>
      </c>
      <c r="G464" s="20">
        <f t="shared" si="20"/>
        <v>0</v>
      </c>
      <c r="H464" s="2"/>
      <c r="I464" s="11">
        <f>IF(I463-F464&gt;0.001,I463-F464-Table42111417[[#This Row],[Ile nadpłacamy przy tej racie?]],0)</f>
        <v>0</v>
      </c>
      <c r="K464" s="2">
        <f>IF(Table42111417[[#This Row],[Rok]]&lt;9,Table42111417[[#This Row],[Odsetki normalne]]*50%,Table42111417[[#This Row],[Odsetki normalne]])</f>
        <v>0</v>
      </c>
    </row>
    <row r="465" spans="2:11" x14ac:dyDescent="0.25">
      <c r="B465" s="1">
        <f t="shared" si="19"/>
        <v>38</v>
      </c>
      <c r="C465" s="4">
        <f t="shared" si="21"/>
        <v>449</v>
      </c>
      <c r="D465" s="5">
        <v>5.4800000000000001E-2</v>
      </c>
      <c r="E465" s="2">
        <f>I464*Table42111417[[#This Row],[Oprocentowanie]]/12</f>
        <v>0</v>
      </c>
      <c r="F465" s="2">
        <f>Table42111417[[#This Row],[Cała rata]]-Table42111417[[#This Row],[Odsetki normalne]]</f>
        <v>0</v>
      </c>
      <c r="G465" s="20">
        <f t="shared" si="20"/>
        <v>0</v>
      </c>
      <c r="H465" s="2"/>
      <c r="I465" s="11">
        <f>IF(I464-F465&gt;0.001,I464-F465-Table42111417[[#This Row],[Ile nadpłacamy przy tej racie?]],0)</f>
        <v>0</v>
      </c>
      <c r="K465" s="2">
        <f>IF(Table42111417[[#This Row],[Rok]]&lt;9,Table42111417[[#This Row],[Odsetki normalne]]*50%,Table42111417[[#This Row],[Odsetki normalne]])</f>
        <v>0</v>
      </c>
    </row>
    <row r="466" spans="2:11" x14ac:dyDescent="0.25">
      <c r="B466" s="1">
        <f t="shared" ref="B466:B496" si="22">ROUNDUP(C466/12,0)</f>
        <v>38</v>
      </c>
      <c r="C466" s="4">
        <f t="shared" si="21"/>
        <v>450</v>
      </c>
      <c r="D466" s="5">
        <v>5.4800000000000001E-2</v>
      </c>
      <c r="E466" s="2">
        <f>I465*Table42111417[[#This Row],[Oprocentowanie]]/12</f>
        <v>0</v>
      </c>
      <c r="F466" s="2">
        <f>Table42111417[[#This Row],[Cała rata]]-Table42111417[[#This Row],[Odsetki normalne]]</f>
        <v>0</v>
      </c>
      <c r="G466" s="20">
        <f t="shared" ref="G466:G496" si="23">IF(I465&gt;0.001,-$C$8,0)</f>
        <v>0</v>
      </c>
      <c r="H466" s="2"/>
      <c r="I466" s="11">
        <f>IF(I465-F466&gt;0.001,I465-F466-Table42111417[[#This Row],[Ile nadpłacamy przy tej racie?]],0)</f>
        <v>0</v>
      </c>
      <c r="K466" s="2">
        <f>IF(Table42111417[[#This Row],[Rok]]&lt;9,Table42111417[[#This Row],[Odsetki normalne]]*50%,Table42111417[[#This Row],[Odsetki normalne]])</f>
        <v>0</v>
      </c>
    </row>
    <row r="467" spans="2:11" x14ac:dyDescent="0.25">
      <c r="B467" s="1">
        <f t="shared" si="22"/>
        <v>38</v>
      </c>
      <c r="C467" s="4">
        <f t="shared" ref="C467:C496" si="24">C466+1</f>
        <v>451</v>
      </c>
      <c r="D467" s="5">
        <v>5.4800000000000001E-2</v>
      </c>
      <c r="E467" s="2">
        <f>I466*Table42111417[[#This Row],[Oprocentowanie]]/12</f>
        <v>0</v>
      </c>
      <c r="F467" s="2">
        <f>Table42111417[[#This Row],[Cała rata]]-Table42111417[[#This Row],[Odsetki normalne]]</f>
        <v>0</v>
      </c>
      <c r="G467" s="20">
        <f t="shared" si="23"/>
        <v>0</v>
      </c>
      <c r="H467" s="2"/>
      <c r="I467" s="11">
        <f>IF(I466-F467&gt;0.001,I466-F467-Table42111417[[#This Row],[Ile nadpłacamy przy tej racie?]],0)</f>
        <v>0</v>
      </c>
      <c r="K467" s="2">
        <f>IF(Table42111417[[#This Row],[Rok]]&lt;9,Table42111417[[#This Row],[Odsetki normalne]]*50%,Table42111417[[#This Row],[Odsetki normalne]])</f>
        <v>0</v>
      </c>
    </row>
    <row r="468" spans="2:11" x14ac:dyDescent="0.25">
      <c r="B468" s="1">
        <f t="shared" si="22"/>
        <v>38</v>
      </c>
      <c r="C468" s="4">
        <f t="shared" si="24"/>
        <v>452</v>
      </c>
      <c r="D468" s="5">
        <v>5.4800000000000001E-2</v>
      </c>
      <c r="E468" s="2">
        <f>I467*Table42111417[[#This Row],[Oprocentowanie]]/12</f>
        <v>0</v>
      </c>
      <c r="F468" s="2">
        <f>Table42111417[[#This Row],[Cała rata]]-Table42111417[[#This Row],[Odsetki normalne]]</f>
        <v>0</v>
      </c>
      <c r="G468" s="20">
        <f t="shared" si="23"/>
        <v>0</v>
      </c>
      <c r="H468" s="2"/>
      <c r="I468" s="11">
        <f>IF(I467-F468&gt;0.001,I467-F468-Table42111417[[#This Row],[Ile nadpłacamy przy tej racie?]],0)</f>
        <v>0</v>
      </c>
      <c r="K468" s="2">
        <f>IF(Table42111417[[#This Row],[Rok]]&lt;9,Table42111417[[#This Row],[Odsetki normalne]]*50%,Table42111417[[#This Row],[Odsetki normalne]])</f>
        <v>0</v>
      </c>
    </row>
    <row r="469" spans="2:11" x14ac:dyDescent="0.25">
      <c r="B469" s="1">
        <f t="shared" si="22"/>
        <v>38</v>
      </c>
      <c r="C469" s="4">
        <f t="shared" si="24"/>
        <v>453</v>
      </c>
      <c r="D469" s="5">
        <v>5.4800000000000001E-2</v>
      </c>
      <c r="E469" s="2">
        <f>I468*Table42111417[[#This Row],[Oprocentowanie]]/12</f>
        <v>0</v>
      </c>
      <c r="F469" s="2">
        <f>Table42111417[[#This Row],[Cała rata]]-Table42111417[[#This Row],[Odsetki normalne]]</f>
        <v>0</v>
      </c>
      <c r="G469" s="20">
        <f t="shared" si="23"/>
        <v>0</v>
      </c>
      <c r="H469" s="2"/>
      <c r="I469" s="11">
        <f>IF(I468-F469&gt;0.001,I468-F469-Table42111417[[#This Row],[Ile nadpłacamy przy tej racie?]],0)</f>
        <v>0</v>
      </c>
      <c r="K469" s="2">
        <f>IF(Table42111417[[#This Row],[Rok]]&lt;9,Table42111417[[#This Row],[Odsetki normalne]]*50%,Table42111417[[#This Row],[Odsetki normalne]])</f>
        <v>0</v>
      </c>
    </row>
    <row r="470" spans="2:11" x14ac:dyDescent="0.25">
      <c r="B470" s="1">
        <f t="shared" si="22"/>
        <v>38</v>
      </c>
      <c r="C470" s="4">
        <f t="shared" si="24"/>
        <v>454</v>
      </c>
      <c r="D470" s="5">
        <v>5.4800000000000001E-2</v>
      </c>
      <c r="E470" s="2">
        <f>I469*Table42111417[[#This Row],[Oprocentowanie]]/12</f>
        <v>0</v>
      </c>
      <c r="F470" s="2">
        <f>Table42111417[[#This Row],[Cała rata]]-Table42111417[[#This Row],[Odsetki normalne]]</f>
        <v>0</v>
      </c>
      <c r="G470" s="20">
        <f t="shared" si="23"/>
        <v>0</v>
      </c>
      <c r="H470" s="2"/>
      <c r="I470" s="11">
        <f>IF(I469-F470&gt;0.001,I469-F470-Table42111417[[#This Row],[Ile nadpłacamy przy tej racie?]],0)</f>
        <v>0</v>
      </c>
      <c r="K470" s="2">
        <f>IF(Table42111417[[#This Row],[Rok]]&lt;9,Table42111417[[#This Row],[Odsetki normalne]]*50%,Table42111417[[#This Row],[Odsetki normalne]])</f>
        <v>0</v>
      </c>
    </row>
    <row r="471" spans="2:11" x14ac:dyDescent="0.25">
      <c r="B471" s="1">
        <f t="shared" si="22"/>
        <v>38</v>
      </c>
      <c r="C471" s="4">
        <f t="shared" si="24"/>
        <v>455</v>
      </c>
      <c r="D471" s="5">
        <v>5.4800000000000001E-2</v>
      </c>
      <c r="E471" s="2">
        <f>I470*Table42111417[[#This Row],[Oprocentowanie]]/12</f>
        <v>0</v>
      </c>
      <c r="F471" s="2">
        <f>Table42111417[[#This Row],[Cała rata]]-Table42111417[[#This Row],[Odsetki normalne]]</f>
        <v>0</v>
      </c>
      <c r="G471" s="20">
        <f t="shared" si="23"/>
        <v>0</v>
      </c>
      <c r="H471" s="2"/>
      <c r="I471" s="11">
        <f>IF(I470-F471&gt;0.001,I470-F471-Table42111417[[#This Row],[Ile nadpłacamy przy tej racie?]],0)</f>
        <v>0</v>
      </c>
      <c r="K471" s="2">
        <f>IF(Table42111417[[#This Row],[Rok]]&lt;9,Table42111417[[#This Row],[Odsetki normalne]]*50%,Table42111417[[#This Row],[Odsetki normalne]])</f>
        <v>0</v>
      </c>
    </row>
    <row r="472" spans="2:11" x14ac:dyDescent="0.25">
      <c r="B472" s="1">
        <f t="shared" si="22"/>
        <v>38</v>
      </c>
      <c r="C472" s="4">
        <f t="shared" si="24"/>
        <v>456</v>
      </c>
      <c r="D472" s="5">
        <v>5.4800000000000001E-2</v>
      </c>
      <c r="E472" s="2">
        <f>I471*Table42111417[[#This Row],[Oprocentowanie]]/12</f>
        <v>0</v>
      </c>
      <c r="F472" s="2">
        <f>Table42111417[[#This Row],[Cała rata]]-Table42111417[[#This Row],[Odsetki normalne]]</f>
        <v>0</v>
      </c>
      <c r="G472" s="20">
        <f t="shared" si="23"/>
        <v>0</v>
      </c>
      <c r="H472" s="2"/>
      <c r="I472" s="11">
        <f>IF(I471-F472&gt;0.001,I471-F472-Table42111417[[#This Row],[Ile nadpłacamy przy tej racie?]],0)</f>
        <v>0</v>
      </c>
      <c r="K472" s="2">
        <f>IF(Table42111417[[#This Row],[Rok]]&lt;9,Table42111417[[#This Row],[Odsetki normalne]]*50%,Table42111417[[#This Row],[Odsetki normalne]])</f>
        <v>0</v>
      </c>
    </row>
    <row r="473" spans="2:11" x14ac:dyDescent="0.25">
      <c r="B473" s="6">
        <f t="shared" si="22"/>
        <v>39</v>
      </c>
      <c r="C473" s="7">
        <f t="shared" si="24"/>
        <v>457</v>
      </c>
      <c r="D473" s="8">
        <v>5.4800000000000001E-2</v>
      </c>
      <c r="E473" s="9">
        <f>I472*Table42111417[[#This Row],[Oprocentowanie]]/12</f>
        <v>0</v>
      </c>
      <c r="F473" s="9">
        <f>Table42111417[[#This Row],[Cała rata]]-Table42111417[[#This Row],[Odsetki normalne]]</f>
        <v>0</v>
      </c>
      <c r="G473" s="20">
        <f t="shared" si="23"/>
        <v>0</v>
      </c>
      <c r="H473" s="9"/>
      <c r="I473" s="9">
        <f>IF(I472-F473&gt;0.001,I472-F473-Table42111417[[#This Row],[Ile nadpłacamy przy tej racie?]],0)</f>
        <v>0</v>
      </c>
      <c r="K473" s="9">
        <f>IF(Table42111417[[#This Row],[Rok]]&lt;9,Table42111417[[#This Row],[Odsetki normalne]]*50%,Table42111417[[#This Row],[Odsetki normalne]])</f>
        <v>0</v>
      </c>
    </row>
    <row r="474" spans="2:11" x14ac:dyDescent="0.25">
      <c r="B474" s="6">
        <f t="shared" si="22"/>
        <v>39</v>
      </c>
      <c r="C474" s="7">
        <f t="shared" si="24"/>
        <v>458</v>
      </c>
      <c r="D474" s="8">
        <v>5.4800000000000001E-2</v>
      </c>
      <c r="E474" s="9">
        <f>I473*Table42111417[[#This Row],[Oprocentowanie]]/12</f>
        <v>0</v>
      </c>
      <c r="F474" s="9">
        <f>Table42111417[[#This Row],[Cała rata]]-Table42111417[[#This Row],[Odsetki normalne]]</f>
        <v>0</v>
      </c>
      <c r="G474" s="20">
        <f t="shared" si="23"/>
        <v>0</v>
      </c>
      <c r="H474" s="9"/>
      <c r="I474" s="9">
        <f>IF(I473-F474&gt;0.001,I473-F474-Table42111417[[#This Row],[Ile nadpłacamy przy tej racie?]],0)</f>
        <v>0</v>
      </c>
      <c r="K474" s="9">
        <f>IF(Table42111417[[#This Row],[Rok]]&lt;9,Table42111417[[#This Row],[Odsetki normalne]]*50%,Table42111417[[#This Row],[Odsetki normalne]])</f>
        <v>0</v>
      </c>
    </row>
    <row r="475" spans="2:11" x14ac:dyDescent="0.25">
      <c r="B475" s="6">
        <f t="shared" si="22"/>
        <v>39</v>
      </c>
      <c r="C475" s="7">
        <f t="shared" si="24"/>
        <v>459</v>
      </c>
      <c r="D475" s="8">
        <v>5.4800000000000001E-2</v>
      </c>
      <c r="E475" s="9">
        <f>I474*Table42111417[[#This Row],[Oprocentowanie]]/12</f>
        <v>0</v>
      </c>
      <c r="F475" s="9">
        <f>Table42111417[[#This Row],[Cała rata]]-Table42111417[[#This Row],[Odsetki normalne]]</f>
        <v>0</v>
      </c>
      <c r="G475" s="20">
        <f t="shared" si="23"/>
        <v>0</v>
      </c>
      <c r="H475" s="9"/>
      <c r="I475" s="9">
        <f>IF(I474-F475&gt;0.001,I474-F475-Table42111417[[#This Row],[Ile nadpłacamy przy tej racie?]],0)</f>
        <v>0</v>
      </c>
      <c r="K475" s="9">
        <f>IF(Table42111417[[#This Row],[Rok]]&lt;9,Table42111417[[#This Row],[Odsetki normalne]]*50%,Table42111417[[#This Row],[Odsetki normalne]])</f>
        <v>0</v>
      </c>
    </row>
    <row r="476" spans="2:11" x14ac:dyDescent="0.25">
      <c r="B476" s="6">
        <f t="shared" si="22"/>
        <v>39</v>
      </c>
      <c r="C476" s="7">
        <f t="shared" si="24"/>
        <v>460</v>
      </c>
      <c r="D476" s="8">
        <v>5.4800000000000001E-2</v>
      </c>
      <c r="E476" s="9">
        <f>I475*Table42111417[[#This Row],[Oprocentowanie]]/12</f>
        <v>0</v>
      </c>
      <c r="F476" s="9">
        <f>Table42111417[[#This Row],[Cała rata]]-Table42111417[[#This Row],[Odsetki normalne]]</f>
        <v>0</v>
      </c>
      <c r="G476" s="20">
        <f t="shared" si="23"/>
        <v>0</v>
      </c>
      <c r="H476" s="9"/>
      <c r="I476" s="9">
        <f>IF(I475-F476&gt;0.001,I475-F476-Table42111417[[#This Row],[Ile nadpłacamy przy tej racie?]],0)</f>
        <v>0</v>
      </c>
      <c r="K476" s="9">
        <f>IF(Table42111417[[#This Row],[Rok]]&lt;9,Table42111417[[#This Row],[Odsetki normalne]]*50%,Table42111417[[#This Row],[Odsetki normalne]])</f>
        <v>0</v>
      </c>
    </row>
    <row r="477" spans="2:11" x14ac:dyDescent="0.25">
      <c r="B477" s="6">
        <f t="shared" si="22"/>
        <v>39</v>
      </c>
      <c r="C477" s="7">
        <f t="shared" si="24"/>
        <v>461</v>
      </c>
      <c r="D477" s="8">
        <v>5.4800000000000001E-2</v>
      </c>
      <c r="E477" s="9">
        <f>I476*Table42111417[[#This Row],[Oprocentowanie]]/12</f>
        <v>0</v>
      </c>
      <c r="F477" s="9">
        <f>Table42111417[[#This Row],[Cała rata]]-Table42111417[[#This Row],[Odsetki normalne]]</f>
        <v>0</v>
      </c>
      <c r="G477" s="20">
        <f t="shared" si="23"/>
        <v>0</v>
      </c>
      <c r="H477" s="9"/>
      <c r="I477" s="9">
        <f>IF(I476-F477&gt;0.001,I476-F477-Table42111417[[#This Row],[Ile nadpłacamy przy tej racie?]],0)</f>
        <v>0</v>
      </c>
      <c r="K477" s="9">
        <f>IF(Table42111417[[#This Row],[Rok]]&lt;9,Table42111417[[#This Row],[Odsetki normalne]]*50%,Table42111417[[#This Row],[Odsetki normalne]])</f>
        <v>0</v>
      </c>
    </row>
    <row r="478" spans="2:11" x14ac:dyDescent="0.25">
      <c r="B478" s="6">
        <f t="shared" si="22"/>
        <v>39</v>
      </c>
      <c r="C478" s="7">
        <f t="shared" si="24"/>
        <v>462</v>
      </c>
      <c r="D478" s="8">
        <v>5.4800000000000001E-2</v>
      </c>
      <c r="E478" s="9">
        <f>I477*Table42111417[[#This Row],[Oprocentowanie]]/12</f>
        <v>0</v>
      </c>
      <c r="F478" s="9">
        <f>Table42111417[[#This Row],[Cała rata]]-Table42111417[[#This Row],[Odsetki normalne]]</f>
        <v>0</v>
      </c>
      <c r="G478" s="20">
        <f t="shared" si="23"/>
        <v>0</v>
      </c>
      <c r="H478" s="9"/>
      <c r="I478" s="9">
        <f>IF(I477-F478&gt;0.001,I477-F478-Table42111417[[#This Row],[Ile nadpłacamy przy tej racie?]],0)</f>
        <v>0</v>
      </c>
      <c r="K478" s="9">
        <f>IF(Table42111417[[#This Row],[Rok]]&lt;9,Table42111417[[#This Row],[Odsetki normalne]]*50%,Table42111417[[#This Row],[Odsetki normalne]])</f>
        <v>0</v>
      </c>
    </row>
    <row r="479" spans="2:11" x14ac:dyDescent="0.25">
      <c r="B479" s="6">
        <f t="shared" si="22"/>
        <v>39</v>
      </c>
      <c r="C479" s="7">
        <f t="shared" si="24"/>
        <v>463</v>
      </c>
      <c r="D479" s="8">
        <v>5.4800000000000001E-2</v>
      </c>
      <c r="E479" s="9">
        <f>I478*Table42111417[[#This Row],[Oprocentowanie]]/12</f>
        <v>0</v>
      </c>
      <c r="F479" s="9">
        <f>Table42111417[[#This Row],[Cała rata]]-Table42111417[[#This Row],[Odsetki normalne]]</f>
        <v>0</v>
      </c>
      <c r="G479" s="20">
        <f t="shared" si="23"/>
        <v>0</v>
      </c>
      <c r="H479" s="9"/>
      <c r="I479" s="9">
        <f>IF(I478-F479&gt;0.001,I478-F479-Table42111417[[#This Row],[Ile nadpłacamy przy tej racie?]],0)</f>
        <v>0</v>
      </c>
      <c r="K479" s="9">
        <f>IF(Table42111417[[#This Row],[Rok]]&lt;9,Table42111417[[#This Row],[Odsetki normalne]]*50%,Table42111417[[#This Row],[Odsetki normalne]])</f>
        <v>0</v>
      </c>
    </row>
    <row r="480" spans="2:11" x14ac:dyDescent="0.25">
      <c r="B480" s="6">
        <f t="shared" si="22"/>
        <v>39</v>
      </c>
      <c r="C480" s="7">
        <f t="shared" si="24"/>
        <v>464</v>
      </c>
      <c r="D480" s="8">
        <v>5.4800000000000001E-2</v>
      </c>
      <c r="E480" s="9">
        <f>I479*Table42111417[[#This Row],[Oprocentowanie]]/12</f>
        <v>0</v>
      </c>
      <c r="F480" s="9">
        <f>Table42111417[[#This Row],[Cała rata]]-Table42111417[[#This Row],[Odsetki normalne]]</f>
        <v>0</v>
      </c>
      <c r="G480" s="20">
        <f t="shared" si="23"/>
        <v>0</v>
      </c>
      <c r="H480" s="9"/>
      <c r="I480" s="9">
        <f>IF(I479-F480&gt;0.001,I479-F480-Table42111417[[#This Row],[Ile nadpłacamy przy tej racie?]],0)</f>
        <v>0</v>
      </c>
      <c r="K480" s="9">
        <f>IF(Table42111417[[#This Row],[Rok]]&lt;9,Table42111417[[#This Row],[Odsetki normalne]]*50%,Table42111417[[#This Row],[Odsetki normalne]])</f>
        <v>0</v>
      </c>
    </row>
    <row r="481" spans="2:11" x14ac:dyDescent="0.25">
      <c r="B481" s="6">
        <f t="shared" si="22"/>
        <v>39</v>
      </c>
      <c r="C481" s="7">
        <f t="shared" si="24"/>
        <v>465</v>
      </c>
      <c r="D481" s="8">
        <v>5.4800000000000001E-2</v>
      </c>
      <c r="E481" s="9">
        <f>I480*Table42111417[[#This Row],[Oprocentowanie]]/12</f>
        <v>0</v>
      </c>
      <c r="F481" s="9">
        <f>Table42111417[[#This Row],[Cała rata]]-Table42111417[[#This Row],[Odsetki normalne]]</f>
        <v>0</v>
      </c>
      <c r="G481" s="20">
        <f t="shared" si="23"/>
        <v>0</v>
      </c>
      <c r="H481" s="9"/>
      <c r="I481" s="9">
        <f>IF(I480-F481&gt;0.001,I480-F481-Table42111417[[#This Row],[Ile nadpłacamy przy tej racie?]],0)</f>
        <v>0</v>
      </c>
      <c r="K481" s="9">
        <f>IF(Table42111417[[#This Row],[Rok]]&lt;9,Table42111417[[#This Row],[Odsetki normalne]]*50%,Table42111417[[#This Row],[Odsetki normalne]])</f>
        <v>0</v>
      </c>
    </row>
    <row r="482" spans="2:11" x14ac:dyDescent="0.25">
      <c r="B482" s="6">
        <f t="shared" si="22"/>
        <v>39</v>
      </c>
      <c r="C482" s="7">
        <f t="shared" si="24"/>
        <v>466</v>
      </c>
      <c r="D482" s="8">
        <v>5.4800000000000001E-2</v>
      </c>
      <c r="E482" s="9">
        <f>I481*Table42111417[[#This Row],[Oprocentowanie]]/12</f>
        <v>0</v>
      </c>
      <c r="F482" s="9">
        <f>Table42111417[[#This Row],[Cała rata]]-Table42111417[[#This Row],[Odsetki normalne]]</f>
        <v>0</v>
      </c>
      <c r="G482" s="20">
        <f t="shared" si="23"/>
        <v>0</v>
      </c>
      <c r="H482" s="9"/>
      <c r="I482" s="9">
        <f>IF(I481-F482&gt;0.001,I481-F482-Table42111417[[#This Row],[Ile nadpłacamy przy tej racie?]],0)</f>
        <v>0</v>
      </c>
      <c r="K482" s="9">
        <f>IF(Table42111417[[#This Row],[Rok]]&lt;9,Table42111417[[#This Row],[Odsetki normalne]]*50%,Table42111417[[#This Row],[Odsetki normalne]])</f>
        <v>0</v>
      </c>
    </row>
    <row r="483" spans="2:11" x14ac:dyDescent="0.25">
      <c r="B483" s="6">
        <f t="shared" si="22"/>
        <v>39</v>
      </c>
      <c r="C483" s="7">
        <f t="shared" si="24"/>
        <v>467</v>
      </c>
      <c r="D483" s="8">
        <v>5.4800000000000001E-2</v>
      </c>
      <c r="E483" s="9">
        <f>I482*Table42111417[[#This Row],[Oprocentowanie]]/12</f>
        <v>0</v>
      </c>
      <c r="F483" s="9">
        <f>Table42111417[[#This Row],[Cała rata]]-Table42111417[[#This Row],[Odsetki normalne]]</f>
        <v>0</v>
      </c>
      <c r="G483" s="20">
        <f t="shared" si="23"/>
        <v>0</v>
      </c>
      <c r="H483" s="9"/>
      <c r="I483" s="9">
        <f>IF(I482-F483&gt;0.001,I482-F483-Table42111417[[#This Row],[Ile nadpłacamy przy tej racie?]],0)</f>
        <v>0</v>
      </c>
      <c r="K483" s="9">
        <f>IF(Table42111417[[#This Row],[Rok]]&lt;9,Table42111417[[#This Row],[Odsetki normalne]]*50%,Table42111417[[#This Row],[Odsetki normalne]])</f>
        <v>0</v>
      </c>
    </row>
    <row r="484" spans="2:11" x14ac:dyDescent="0.25">
      <c r="B484" s="6">
        <f t="shared" si="22"/>
        <v>39</v>
      </c>
      <c r="C484" s="7">
        <f t="shared" si="24"/>
        <v>468</v>
      </c>
      <c r="D484" s="8">
        <v>5.4800000000000001E-2</v>
      </c>
      <c r="E484" s="9">
        <f>I483*Table42111417[[#This Row],[Oprocentowanie]]/12</f>
        <v>0</v>
      </c>
      <c r="F484" s="9">
        <f>Table42111417[[#This Row],[Cała rata]]-Table42111417[[#This Row],[Odsetki normalne]]</f>
        <v>0</v>
      </c>
      <c r="G484" s="20">
        <f t="shared" si="23"/>
        <v>0</v>
      </c>
      <c r="H484" s="9"/>
      <c r="I484" s="9">
        <f>IF(I483-F484&gt;0.001,I483-F484-Table42111417[[#This Row],[Ile nadpłacamy przy tej racie?]],0)</f>
        <v>0</v>
      </c>
      <c r="K484" s="9">
        <f>IF(Table42111417[[#This Row],[Rok]]&lt;9,Table42111417[[#This Row],[Odsetki normalne]]*50%,Table42111417[[#This Row],[Odsetki normalne]])</f>
        <v>0</v>
      </c>
    </row>
    <row r="485" spans="2:11" x14ac:dyDescent="0.25">
      <c r="B485" s="1">
        <f t="shared" si="22"/>
        <v>40</v>
      </c>
      <c r="C485" s="4">
        <f t="shared" si="24"/>
        <v>469</v>
      </c>
      <c r="D485" s="5">
        <v>5.4800000000000001E-2</v>
      </c>
      <c r="E485" s="2">
        <f>I484*Table42111417[[#This Row],[Oprocentowanie]]/12</f>
        <v>0</v>
      </c>
      <c r="F485" s="2">
        <f>Table42111417[[#This Row],[Cała rata]]-Table42111417[[#This Row],[Odsetki normalne]]</f>
        <v>0</v>
      </c>
      <c r="G485" s="20">
        <f t="shared" si="23"/>
        <v>0</v>
      </c>
      <c r="H485" s="2"/>
      <c r="I485" s="11">
        <f>IF(I484-F485&gt;0.001,I484-F485-Table42111417[[#This Row],[Ile nadpłacamy przy tej racie?]],0)</f>
        <v>0</v>
      </c>
      <c r="K485" s="2">
        <f>IF(Table42111417[[#This Row],[Rok]]&lt;9,Table42111417[[#This Row],[Odsetki normalne]]*50%,Table42111417[[#This Row],[Odsetki normalne]])</f>
        <v>0</v>
      </c>
    </row>
    <row r="486" spans="2:11" x14ac:dyDescent="0.25">
      <c r="B486" s="1">
        <f t="shared" si="22"/>
        <v>40</v>
      </c>
      <c r="C486" s="4">
        <f t="shared" si="24"/>
        <v>470</v>
      </c>
      <c r="D486" s="5">
        <v>5.4800000000000001E-2</v>
      </c>
      <c r="E486" s="2">
        <f>I485*Table42111417[[#This Row],[Oprocentowanie]]/12</f>
        <v>0</v>
      </c>
      <c r="F486" s="2">
        <f>Table42111417[[#This Row],[Cała rata]]-Table42111417[[#This Row],[Odsetki normalne]]</f>
        <v>0</v>
      </c>
      <c r="G486" s="20">
        <f t="shared" si="23"/>
        <v>0</v>
      </c>
      <c r="H486" s="2"/>
      <c r="I486" s="11">
        <f>IF(I485-F486&gt;0.001,I485-F486-Table42111417[[#This Row],[Ile nadpłacamy przy tej racie?]],0)</f>
        <v>0</v>
      </c>
      <c r="K486" s="2">
        <f>IF(Table42111417[[#This Row],[Rok]]&lt;9,Table42111417[[#This Row],[Odsetki normalne]]*50%,Table42111417[[#This Row],[Odsetki normalne]])</f>
        <v>0</v>
      </c>
    </row>
    <row r="487" spans="2:11" x14ac:dyDescent="0.25">
      <c r="B487" s="1">
        <f t="shared" si="22"/>
        <v>40</v>
      </c>
      <c r="C487" s="4">
        <f t="shared" si="24"/>
        <v>471</v>
      </c>
      <c r="D487" s="5">
        <v>5.4800000000000001E-2</v>
      </c>
      <c r="E487" s="2">
        <f>I486*Table42111417[[#This Row],[Oprocentowanie]]/12</f>
        <v>0</v>
      </c>
      <c r="F487" s="2">
        <f>Table42111417[[#This Row],[Cała rata]]-Table42111417[[#This Row],[Odsetki normalne]]</f>
        <v>0</v>
      </c>
      <c r="G487" s="20">
        <f t="shared" si="23"/>
        <v>0</v>
      </c>
      <c r="H487" s="2"/>
      <c r="I487" s="11">
        <f>IF(I486-F487&gt;0.001,I486-F487-Table42111417[[#This Row],[Ile nadpłacamy przy tej racie?]],0)</f>
        <v>0</v>
      </c>
      <c r="K487" s="2">
        <f>IF(Table42111417[[#This Row],[Rok]]&lt;9,Table42111417[[#This Row],[Odsetki normalne]]*50%,Table42111417[[#This Row],[Odsetki normalne]])</f>
        <v>0</v>
      </c>
    </row>
    <row r="488" spans="2:11" x14ac:dyDescent="0.25">
      <c r="B488" s="1">
        <f t="shared" si="22"/>
        <v>40</v>
      </c>
      <c r="C488" s="4">
        <f t="shared" si="24"/>
        <v>472</v>
      </c>
      <c r="D488" s="5">
        <v>5.4800000000000001E-2</v>
      </c>
      <c r="E488" s="2">
        <f>I487*Table42111417[[#This Row],[Oprocentowanie]]/12</f>
        <v>0</v>
      </c>
      <c r="F488" s="2">
        <f>Table42111417[[#This Row],[Cała rata]]-Table42111417[[#This Row],[Odsetki normalne]]</f>
        <v>0</v>
      </c>
      <c r="G488" s="20">
        <f t="shared" si="23"/>
        <v>0</v>
      </c>
      <c r="H488" s="2"/>
      <c r="I488" s="11">
        <f>IF(I487-F488&gt;0.001,I487-F488-Table42111417[[#This Row],[Ile nadpłacamy przy tej racie?]],0)</f>
        <v>0</v>
      </c>
      <c r="K488" s="2">
        <f>IF(Table42111417[[#This Row],[Rok]]&lt;9,Table42111417[[#This Row],[Odsetki normalne]]*50%,Table42111417[[#This Row],[Odsetki normalne]])</f>
        <v>0</v>
      </c>
    </row>
    <row r="489" spans="2:11" x14ac:dyDescent="0.25">
      <c r="B489" s="1">
        <f t="shared" si="22"/>
        <v>40</v>
      </c>
      <c r="C489" s="4">
        <f t="shared" si="24"/>
        <v>473</v>
      </c>
      <c r="D489" s="5">
        <v>5.4800000000000001E-2</v>
      </c>
      <c r="E489" s="2">
        <f>I488*Table42111417[[#This Row],[Oprocentowanie]]/12</f>
        <v>0</v>
      </c>
      <c r="F489" s="2">
        <f>Table42111417[[#This Row],[Cała rata]]-Table42111417[[#This Row],[Odsetki normalne]]</f>
        <v>0</v>
      </c>
      <c r="G489" s="20">
        <f t="shared" si="23"/>
        <v>0</v>
      </c>
      <c r="H489" s="2"/>
      <c r="I489" s="11">
        <f>IF(I488-F489&gt;0.001,I488-F489-Table42111417[[#This Row],[Ile nadpłacamy przy tej racie?]],0)</f>
        <v>0</v>
      </c>
      <c r="K489" s="2">
        <f>IF(Table42111417[[#This Row],[Rok]]&lt;9,Table42111417[[#This Row],[Odsetki normalne]]*50%,Table42111417[[#This Row],[Odsetki normalne]])</f>
        <v>0</v>
      </c>
    </row>
    <row r="490" spans="2:11" x14ac:dyDescent="0.25">
      <c r="B490" s="1">
        <f t="shared" si="22"/>
        <v>40</v>
      </c>
      <c r="C490" s="4">
        <f t="shared" si="24"/>
        <v>474</v>
      </c>
      <c r="D490" s="5">
        <v>5.4800000000000001E-2</v>
      </c>
      <c r="E490" s="2">
        <f>I489*Table42111417[[#This Row],[Oprocentowanie]]/12</f>
        <v>0</v>
      </c>
      <c r="F490" s="2">
        <f>Table42111417[[#This Row],[Cała rata]]-Table42111417[[#This Row],[Odsetki normalne]]</f>
        <v>0</v>
      </c>
      <c r="G490" s="20">
        <f t="shared" si="23"/>
        <v>0</v>
      </c>
      <c r="H490" s="2"/>
      <c r="I490" s="11">
        <f>IF(I489-F490&gt;0.001,I489-F490-Table42111417[[#This Row],[Ile nadpłacamy przy tej racie?]],0)</f>
        <v>0</v>
      </c>
      <c r="K490" s="2">
        <f>IF(Table42111417[[#This Row],[Rok]]&lt;9,Table42111417[[#This Row],[Odsetki normalne]]*50%,Table42111417[[#This Row],[Odsetki normalne]])</f>
        <v>0</v>
      </c>
    </row>
    <row r="491" spans="2:11" x14ac:dyDescent="0.25">
      <c r="B491" s="1">
        <f t="shared" si="22"/>
        <v>40</v>
      </c>
      <c r="C491" s="4">
        <f t="shared" si="24"/>
        <v>475</v>
      </c>
      <c r="D491" s="5">
        <v>5.4800000000000001E-2</v>
      </c>
      <c r="E491" s="2">
        <f>I490*Table42111417[[#This Row],[Oprocentowanie]]/12</f>
        <v>0</v>
      </c>
      <c r="F491" s="2">
        <f>Table42111417[[#This Row],[Cała rata]]-Table42111417[[#This Row],[Odsetki normalne]]</f>
        <v>0</v>
      </c>
      <c r="G491" s="20">
        <f t="shared" si="23"/>
        <v>0</v>
      </c>
      <c r="H491" s="2"/>
      <c r="I491" s="11">
        <f>IF(I490-F491&gt;0.001,I490-F491-Table42111417[[#This Row],[Ile nadpłacamy przy tej racie?]],0)</f>
        <v>0</v>
      </c>
      <c r="K491" s="2">
        <f>IF(Table42111417[[#This Row],[Rok]]&lt;9,Table42111417[[#This Row],[Odsetki normalne]]*50%,Table42111417[[#This Row],[Odsetki normalne]])</f>
        <v>0</v>
      </c>
    </row>
    <row r="492" spans="2:11" x14ac:dyDescent="0.25">
      <c r="B492" s="1">
        <f t="shared" si="22"/>
        <v>40</v>
      </c>
      <c r="C492" s="4">
        <f t="shared" si="24"/>
        <v>476</v>
      </c>
      <c r="D492" s="5">
        <v>5.4800000000000001E-2</v>
      </c>
      <c r="E492" s="2">
        <f>I491*Table42111417[[#This Row],[Oprocentowanie]]/12</f>
        <v>0</v>
      </c>
      <c r="F492" s="2">
        <f>Table42111417[[#This Row],[Cała rata]]-Table42111417[[#This Row],[Odsetki normalne]]</f>
        <v>0</v>
      </c>
      <c r="G492" s="20">
        <f t="shared" si="23"/>
        <v>0</v>
      </c>
      <c r="H492" s="2"/>
      <c r="I492" s="11">
        <f>IF(I491-F492&gt;0.001,I491-F492-Table42111417[[#This Row],[Ile nadpłacamy przy tej racie?]],0)</f>
        <v>0</v>
      </c>
      <c r="K492" s="2">
        <f>IF(Table42111417[[#This Row],[Rok]]&lt;9,Table42111417[[#This Row],[Odsetki normalne]]*50%,Table42111417[[#This Row],[Odsetki normalne]])</f>
        <v>0</v>
      </c>
    </row>
    <row r="493" spans="2:11" x14ac:dyDescent="0.25">
      <c r="B493" s="1">
        <f t="shared" si="22"/>
        <v>40</v>
      </c>
      <c r="C493" s="4">
        <f t="shared" si="24"/>
        <v>477</v>
      </c>
      <c r="D493" s="5">
        <v>5.4800000000000001E-2</v>
      </c>
      <c r="E493" s="2">
        <f>I492*Table42111417[[#This Row],[Oprocentowanie]]/12</f>
        <v>0</v>
      </c>
      <c r="F493" s="2">
        <f>Table42111417[[#This Row],[Cała rata]]-Table42111417[[#This Row],[Odsetki normalne]]</f>
        <v>0</v>
      </c>
      <c r="G493" s="20">
        <f t="shared" si="23"/>
        <v>0</v>
      </c>
      <c r="H493" s="2"/>
      <c r="I493" s="11">
        <f>IF(I492-F493&gt;0.001,I492-F493-Table42111417[[#This Row],[Ile nadpłacamy przy tej racie?]],0)</f>
        <v>0</v>
      </c>
      <c r="K493" s="2">
        <f>IF(Table42111417[[#This Row],[Rok]]&lt;9,Table42111417[[#This Row],[Odsetki normalne]]*50%,Table42111417[[#This Row],[Odsetki normalne]])</f>
        <v>0</v>
      </c>
    </row>
    <row r="494" spans="2:11" x14ac:dyDescent="0.25">
      <c r="B494" s="1">
        <f t="shared" si="22"/>
        <v>40</v>
      </c>
      <c r="C494" s="4">
        <f t="shared" si="24"/>
        <v>478</v>
      </c>
      <c r="D494" s="5">
        <v>5.4800000000000001E-2</v>
      </c>
      <c r="E494" s="2">
        <f>I493*Table42111417[[#This Row],[Oprocentowanie]]/12</f>
        <v>0</v>
      </c>
      <c r="F494" s="2">
        <f>Table42111417[[#This Row],[Cała rata]]-Table42111417[[#This Row],[Odsetki normalne]]</f>
        <v>0</v>
      </c>
      <c r="G494" s="20">
        <f t="shared" si="23"/>
        <v>0</v>
      </c>
      <c r="H494" s="2"/>
      <c r="I494" s="11">
        <f>IF(I493-F494&gt;0.001,I493-F494-Table42111417[[#This Row],[Ile nadpłacamy przy tej racie?]],0)</f>
        <v>0</v>
      </c>
      <c r="K494" s="2">
        <f>IF(Table42111417[[#This Row],[Rok]]&lt;9,Table42111417[[#This Row],[Odsetki normalne]]*50%,Table42111417[[#This Row],[Odsetki normalne]])</f>
        <v>0</v>
      </c>
    </row>
    <row r="495" spans="2:11" x14ac:dyDescent="0.25">
      <c r="B495" s="1">
        <f t="shared" si="22"/>
        <v>40</v>
      </c>
      <c r="C495" s="4">
        <f t="shared" si="24"/>
        <v>479</v>
      </c>
      <c r="D495" s="5">
        <v>5.4800000000000001E-2</v>
      </c>
      <c r="E495" s="2">
        <f>I494*Table42111417[[#This Row],[Oprocentowanie]]/12</f>
        <v>0</v>
      </c>
      <c r="F495" s="2">
        <f>Table42111417[[#This Row],[Cała rata]]-Table42111417[[#This Row],[Odsetki normalne]]</f>
        <v>0</v>
      </c>
      <c r="G495" s="20">
        <f t="shared" si="23"/>
        <v>0</v>
      </c>
      <c r="H495" s="2"/>
      <c r="I495" s="11">
        <f>IF(I494-F495&gt;0.001,I494-F495-Table42111417[[#This Row],[Ile nadpłacamy przy tej racie?]],0)</f>
        <v>0</v>
      </c>
      <c r="K495" s="2">
        <f>IF(Table42111417[[#This Row],[Rok]]&lt;9,Table42111417[[#This Row],[Odsetki normalne]]*50%,Table42111417[[#This Row],[Odsetki normalne]])</f>
        <v>0</v>
      </c>
    </row>
    <row r="496" spans="2:11" x14ac:dyDescent="0.25">
      <c r="B496" s="1">
        <f t="shared" si="22"/>
        <v>40</v>
      </c>
      <c r="C496" s="4">
        <f t="shared" si="24"/>
        <v>480</v>
      </c>
      <c r="D496" s="5">
        <v>5.4800000000000001E-2</v>
      </c>
      <c r="E496" s="2">
        <f>I495*Table42111417[[#This Row],[Oprocentowanie]]/12</f>
        <v>0</v>
      </c>
      <c r="F496" s="2">
        <f>Table42111417[[#This Row],[Cała rata]]-Table42111417[[#This Row],[Odsetki normalne]]</f>
        <v>0</v>
      </c>
      <c r="G496" s="20">
        <f t="shared" si="23"/>
        <v>0</v>
      </c>
      <c r="H496" s="2"/>
      <c r="I496" s="11">
        <f>IF(I495-F496&gt;0.001,I495-F496-Table42111417[[#This Row],[Ile nadpłacamy przy tej racie?]],0)</f>
        <v>0</v>
      </c>
      <c r="K496" s="2">
        <f>IF(Table42111417[[#This Row],[Rok]]&lt;9,Table42111417[[#This Row],[Odsetki normalne]]*50%,Table42111417[[#This Row],[Odsetki normalne]])</f>
        <v>0</v>
      </c>
    </row>
    <row r="497" spans="3:9" x14ac:dyDescent="0.25">
      <c r="C497" s="4"/>
      <c r="D497" s="5"/>
      <c r="E497" s="2"/>
      <c r="F497" s="2"/>
      <c r="G497" s="2"/>
      <c r="H497" s="2"/>
      <c r="I497" s="2"/>
    </row>
    <row r="498" spans="3:9" x14ac:dyDescent="0.25">
      <c r="C498" s="4"/>
      <c r="D498" s="5"/>
      <c r="E498" s="2"/>
      <c r="F498" s="2"/>
      <c r="G498" s="2"/>
      <c r="H498" s="2"/>
      <c r="I498" s="2"/>
    </row>
  </sheetData>
  <pageMargins left="0.7" right="0.7" top="0.75" bottom="0.75" header="0.3" footer="0.3"/>
  <pageSetup paperSize="9" orientation="portrait" horizontalDpi="4294967294" verticalDpi="0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8"/>
  <sheetViews>
    <sheetView showGridLines="0" workbookViewId="0">
      <selection activeCell="I1" sqref="I1"/>
    </sheetView>
  </sheetViews>
  <sheetFormatPr defaultRowHeight="15" x14ac:dyDescent="0.25"/>
  <cols>
    <col min="1" max="1" width="1.85546875" style="1" customWidth="1"/>
    <col min="2" max="2" width="26.42578125" style="1" customWidth="1"/>
    <col min="3" max="4" width="16.85546875" style="1" customWidth="1"/>
    <col min="5" max="5" width="12.42578125" style="1" customWidth="1"/>
    <col min="6" max="6" width="14.7109375" style="1" customWidth="1"/>
    <col min="7" max="7" width="10.7109375" style="1" customWidth="1"/>
    <col min="8" max="8" width="17.7109375" style="1" bestFit="1" customWidth="1"/>
    <col min="9" max="9" width="21" style="1" customWidth="1"/>
    <col min="10" max="10" width="9.140625" style="1"/>
    <col min="11" max="11" width="16.7109375" style="1" customWidth="1"/>
    <col min="12" max="16384" width="9.140625" style="1"/>
  </cols>
  <sheetData>
    <row r="1" spans="2:11" ht="23.25" x14ac:dyDescent="0.25">
      <c r="B1" s="15" t="s">
        <v>40</v>
      </c>
    </row>
    <row r="2" spans="2:11" ht="18.75" x14ac:dyDescent="0.25">
      <c r="B2" s="16" t="s">
        <v>41</v>
      </c>
    </row>
    <row r="4" spans="2:11" x14ac:dyDescent="0.25">
      <c r="B4" s="4" t="s">
        <v>2</v>
      </c>
      <c r="C4" s="1">
        <v>20</v>
      </c>
    </row>
    <row r="5" spans="2:11" x14ac:dyDescent="0.25">
      <c r="B5" s="4" t="s">
        <v>3</v>
      </c>
      <c r="C5" s="1">
        <f>C4*12</f>
        <v>240</v>
      </c>
    </row>
    <row r="6" spans="2:11" x14ac:dyDescent="0.25">
      <c r="B6" s="4" t="s">
        <v>5</v>
      </c>
      <c r="C6" s="5">
        <v>6.4000000000000001E-2</v>
      </c>
    </row>
    <row r="7" spans="2:11" x14ac:dyDescent="0.25">
      <c r="B7" s="4" t="s">
        <v>0</v>
      </c>
      <c r="C7" s="2">
        <v>207967</v>
      </c>
      <c r="E7" s="5"/>
    </row>
    <row r="8" spans="2:11" x14ac:dyDescent="0.25">
      <c r="B8" s="4" t="s">
        <v>11</v>
      </c>
      <c r="C8" s="2">
        <f>PMT(C6/12,C4*12,C7)</f>
        <v>-1538.326793151833</v>
      </c>
    </row>
    <row r="10" spans="2:11" ht="30" x14ac:dyDescent="0.25">
      <c r="B10" s="1" t="s">
        <v>14</v>
      </c>
      <c r="C10" s="3" t="s">
        <v>20</v>
      </c>
      <c r="D10" s="3" t="s">
        <v>21</v>
      </c>
    </row>
    <row r="11" spans="2:11" x14ac:dyDescent="0.25">
      <c r="B11" s="4" t="s">
        <v>18</v>
      </c>
      <c r="C11" s="2">
        <f>SUM(Table4211[Kapitał])+SUM(Table4211[Ile nadpłacamy przy tej racie?])</f>
        <v>209152.58889255131</v>
      </c>
      <c r="D11" s="2">
        <f>SUM(Table4211[Kapitał])+SUM(Table4211[Ile nadpłacamy przy tej racie?])</f>
        <v>209152.58889255131</v>
      </c>
    </row>
    <row r="12" spans="2:11" x14ac:dyDescent="0.25">
      <c r="B12" s="4" t="s">
        <v>19</v>
      </c>
      <c r="C12" s="2">
        <f>SUM(E17:E496)</f>
        <v>75136.508562401665</v>
      </c>
      <c r="D12" s="2">
        <f>SUM(K17:K496)</f>
        <v>40434.839234182167</v>
      </c>
    </row>
    <row r="13" spans="2:11" x14ac:dyDescent="0.25">
      <c r="B13" s="4" t="s">
        <v>22</v>
      </c>
      <c r="C13" s="2">
        <f>C11+C12</f>
        <v>284289.09745495301</v>
      </c>
      <c r="D13" s="2">
        <f>D11+D12</f>
        <v>249587.42812673349</v>
      </c>
    </row>
    <row r="14" spans="2:11" x14ac:dyDescent="0.25">
      <c r="B14" s="4"/>
    </row>
    <row r="15" spans="2:11" ht="30.75" customHeight="1" x14ac:dyDescent="0.25">
      <c r="B15" s="10" t="s">
        <v>1</v>
      </c>
      <c r="C15" s="10" t="s">
        <v>4</v>
      </c>
      <c r="D15" s="10" t="s">
        <v>5</v>
      </c>
      <c r="E15" s="10" t="s">
        <v>16</v>
      </c>
      <c r="F15" s="10" t="s">
        <v>9</v>
      </c>
      <c r="G15" s="10" t="s">
        <v>10</v>
      </c>
      <c r="H15" s="10" t="s">
        <v>15</v>
      </c>
      <c r="I15" s="10" t="s">
        <v>6</v>
      </c>
      <c r="K15" s="3" t="s">
        <v>17</v>
      </c>
    </row>
    <row r="16" spans="2:11" x14ac:dyDescent="0.25">
      <c r="C16" s="4" t="s">
        <v>7</v>
      </c>
      <c r="I16" s="2">
        <f>C7</f>
        <v>207967</v>
      </c>
      <c r="K16" s="2">
        <f>IF(Table4211[[#This Row],[Rok]]&lt;9,Table4211[[#This Row],[Odsetki normalne]]*50%,Table4211[[#This Row],[Odsetki normalne]])</f>
        <v>0</v>
      </c>
    </row>
    <row r="17" spans="2:11" x14ac:dyDescent="0.25">
      <c r="B17" s="6">
        <f>ROUNDUP(C17/12,0)</f>
        <v>1</v>
      </c>
      <c r="C17" s="7">
        <v>1</v>
      </c>
      <c r="D17" s="8">
        <f t="shared" ref="D17:D40" si="0">$C$6</f>
        <v>6.4000000000000001E-2</v>
      </c>
      <c r="E17" s="9">
        <f>I16*Table4211[[#This Row],[Oprocentowanie]]/12</f>
        <v>1109.1573333333333</v>
      </c>
      <c r="F17" s="9">
        <f>Table4211[[#This Row],[Cała rata]]-Table4211[[#This Row],[Odsetki normalne]]</f>
        <v>429.16945981849972</v>
      </c>
      <c r="G17" s="20">
        <f>IF(I16&gt;0.001,-$C$8,0)</f>
        <v>1538.326793151833</v>
      </c>
      <c r="H17" s="9"/>
      <c r="I17" s="9">
        <f>IF(I16-F17&gt;0.001,I16-F17-Table4211[[#This Row],[Ile nadpłacamy przy tej racie?]],0)</f>
        <v>207537.83054018149</v>
      </c>
      <c r="K17" s="9">
        <f>IF(Table4211[[#This Row],[Rok]]&lt;9,Table4211[[#This Row],[Odsetki normalne]]*50%,Table4211[[#This Row],[Odsetki normalne]])</f>
        <v>554.57866666666666</v>
      </c>
    </row>
    <row r="18" spans="2:11" x14ac:dyDescent="0.25">
      <c r="B18" s="6">
        <f t="shared" ref="B18:B81" si="1">ROUNDUP(C18/12,0)</f>
        <v>1</v>
      </c>
      <c r="C18" s="7">
        <f>C17+1</f>
        <v>2</v>
      </c>
      <c r="D18" s="8">
        <f t="shared" si="0"/>
        <v>6.4000000000000001E-2</v>
      </c>
      <c r="E18" s="9">
        <f>I17*Table4211[[#This Row],[Oprocentowanie]]/12</f>
        <v>1106.8684295476346</v>
      </c>
      <c r="F18" s="9">
        <f>Table4211[[#This Row],[Cała rata]]-Table4211[[#This Row],[Odsetki normalne]]</f>
        <v>431.45836360419844</v>
      </c>
      <c r="G18" s="20">
        <f t="shared" ref="G18:G81" si="2">IF(I17&gt;0.001,-$C$8,0)</f>
        <v>1538.326793151833</v>
      </c>
      <c r="H18" s="9"/>
      <c r="I18" s="9">
        <f>IF(I17-F18&gt;0.001,I17-F18-Table4211[[#This Row],[Ile nadpłacamy przy tej racie?]],0)</f>
        <v>207106.37217657728</v>
      </c>
      <c r="K18" s="9">
        <f>IF(Table4211[[#This Row],[Rok]]&lt;9,Table4211[[#This Row],[Odsetki normalne]]*50%,Table4211[[#This Row],[Odsetki normalne]])</f>
        <v>553.4342147738173</v>
      </c>
    </row>
    <row r="19" spans="2:11" x14ac:dyDescent="0.25">
      <c r="B19" s="6">
        <f t="shared" si="1"/>
        <v>1</v>
      </c>
      <c r="C19" s="7">
        <f t="shared" ref="C19:C82" si="3">C18+1</f>
        <v>3</v>
      </c>
      <c r="D19" s="8">
        <f t="shared" si="0"/>
        <v>6.4000000000000001E-2</v>
      </c>
      <c r="E19" s="9">
        <f>I18*Table4211[[#This Row],[Oprocentowanie]]/12</f>
        <v>1104.5673182750788</v>
      </c>
      <c r="F19" s="9">
        <f>Table4211[[#This Row],[Cała rata]]-Table4211[[#This Row],[Odsetki normalne]]</f>
        <v>433.75947487675421</v>
      </c>
      <c r="G19" s="20">
        <f t="shared" si="2"/>
        <v>1538.326793151833</v>
      </c>
      <c r="H19" s="9"/>
      <c r="I19" s="9">
        <f>IF(I18-F19&gt;0.001,I18-F19-Table4211[[#This Row],[Ile nadpłacamy przy tej racie?]],0)</f>
        <v>206672.61270170053</v>
      </c>
      <c r="K19" s="9">
        <f>IF(Table4211[[#This Row],[Rok]]&lt;9,Table4211[[#This Row],[Odsetki normalne]]*50%,Table4211[[#This Row],[Odsetki normalne]])</f>
        <v>552.28365913753942</v>
      </c>
    </row>
    <row r="20" spans="2:11" x14ac:dyDescent="0.25">
      <c r="B20" s="6">
        <f t="shared" si="1"/>
        <v>1</v>
      </c>
      <c r="C20" s="7">
        <f t="shared" si="3"/>
        <v>4</v>
      </c>
      <c r="D20" s="8">
        <f t="shared" si="0"/>
        <v>6.4000000000000001E-2</v>
      </c>
      <c r="E20" s="9">
        <f>I19*Table4211[[#This Row],[Oprocentowanie]]/12</f>
        <v>1102.2539344090694</v>
      </c>
      <c r="F20" s="9">
        <f>Table4211[[#This Row],[Cała rata]]-Table4211[[#This Row],[Odsetki normalne]]</f>
        <v>436.07285874276363</v>
      </c>
      <c r="G20" s="20">
        <f t="shared" si="2"/>
        <v>1538.326793151833</v>
      </c>
      <c r="H20" s="9"/>
      <c r="I20" s="9">
        <f>IF(I19-F20&gt;0.001,I19-F20-Table4211[[#This Row],[Ile nadpłacamy przy tej racie?]],0)</f>
        <v>206236.53984295778</v>
      </c>
      <c r="K20" s="9">
        <f>IF(Table4211[[#This Row],[Rok]]&lt;9,Table4211[[#This Row],[Odsetki normalne]]*50%,Table4211[[#This Row],[Odsetki normalne]])</f>
        <v>551.12696720453471</v>
      </c>
    </row>
    <row r="21" spans="2:11" x14ac:dyDescent="0.25">
      <c r="B21" s="6">
        <f t="shared" si="1"/>
        <v>1</v>
      </c>
      <c r="C21" s="7">
        <f t="shared" si="3"/>
        <v>5</v>
      </c>
      <c r="D21" s="8">
        <f t="shared" si="0"/>
        <v>6.4000000000000001E-2</v>
      </c>
      <c r="E21" s="9">
        <f>I20*Table4211[[#This Row],[Oprocentowanie]]/12</f>
        <v>1099.9282124957747</v>
      </c>
      <c r="F21" s="9">
        <f>Table4211[[#This Row],[Cała rata]]-Table4211[[#This Row],[Odsetki normalne]]</f>
        <v>438.39858065605836</v>
      </c>
      <c r="G21" s="20">
        <f t="shared" si="2"/>
        <v>1538.326793151833</v>
      </c>
      <c r="H21" s="9"/>
      <c r="I21" s="9">
        <f>IF(I20-F21&gt;0.001,I20-F21-Table4211[[#This Row],[Ile nadpłacamy przy tej racie?]],0)</f>
        <v>205798.14126230171</v>
      </c>
      <c r="K21" s="9">
        <f>IF(Table4211[[#This Row],[Rok]]&lt;9,Table4211[[#This Row],[Odsetki normalne]]*50%,Table4211[[#This Row],[Odsetki normalne]])</f>
        <v>549.96410624788734</v>
      </c>
    </row>
    <row r="22" spans="2:11" x14ac:dyDescent="0.25">
      <c r="B22" s="6">
        <f t="shared" si="1"/>
        <v>1</v>
      </c>
      <c r="C22" s="7">
        <f t="shared" si="3"/>
        <v>6</v>
      </c>
      <c r="D22" s="8">
        <f t="shared" si="0"/>
        <v>6.4000000000000001E-2</v>
      </c>
      <c r="E22" s="9">
        <f>I21*Table4211[[#This Row],[Oprocentowanie]]/12</f>
        <v>1097.5900867322759</v>
      </c>
      <c r="F22" s="9">
        <f>Table4211[[#This Row],[Cała rata]]-Table4211[[#This Row],[Odsetki normalne]]</f>
        <v>440.73670641955709</v>
      </c>
      <c r="G22" s="20">
        <f t="shared" si="2"/>
        <v>1538.326793151833</v>
      </c>
      <c r="H22" s="9"/>
      <c r="I22" s="9">
        <f>IF(I21-F22&gt;0.001,I21-F22-Table4211[[#This Row],[Ile nadpłacamy przy tej racie?]],0)</f>
        <v>205357.40455588215</v>
      </c>
      <c r="K22" s="9">
        <f>IF(Table4211[[#This Row],[Rok]]&lt;9,Table4211[[#This Row],[Odsetki normalne]]*50%,Table4211[[#This Row],[Odsetki normalne]])</f>
        <v>548.79504336613797</v>
      </c>
    </row>
    <row r="23" spans="2:11" x14ac:dyDescent="0.25">
      <c r="B23" s="6">
        <f t="shared" si="1"/>
        <v>1</v>
      </c>
      <c r="C23" s="7">
        <f t="shared" si="3"/>
        <v>7</v>
      </c>
      <c r="D23" s="8">
        <f t="shared" si="0"/>
        <v>6.4000000000000001E-2</v>
      </c>
      <c r="E23" s="9">
        <f>I22*Table4211[[#This Row],[Oprocentowanie]]/12</f>
        <v>1095.2394909647048</v>
      </c>
      <c r="F23" s="9">
        <f>Table4211[[#This Row],[Cała rata]]-Table4211[[#This Row],[Odsetki normalne]]</f>
        <v>443.08730218712822</v>
      </c>
      <c r="G23" s="20">
        <f t="shared" si="2"/>
        <v>1538.326793151833</v>
      </c>
      <c r="H23" s="9"/>
      <c r="I23" s="9">
        <f>IF(I22-F23&gt;0.001,I22-F23-Table4211[[#This Row],[Ile nadpłacamy przy tej racie?]],0)</f>
        <v>204914.31725369502</v>
      </c>
      <c r="K23" s="9">
        <f>IF(Table4211[[#This Row],[Rok]]&lt;9,Table4211[[#This Row],[Odsetki normalne]]*50%,Table4211[[#This Row],[Odsetki normalne]])</f>
        <v>547.61974548235241</v>
      </c>
    </row>
    <row r="24" spans="2:11" x14ac:dyDescent="0.25">
      <c r="B24" s="6">
        <f t="shared" si="1"/>
        <v>1</v>
      </c>
      <c r="C24" s="7">
        <f t="shared" si="3"/>
        <v>8</v>
      </c>
      <c r="D24" s="8">
        <f t="shared" si="0"/>
        <v>6.4000000000000001E-2</v>
      </c>
      <c r="E24" s="9">
        <f>I23*Table4211[[#This Row],[Oprocentowanie]]/12</f>
        <v>1092.8763586863736</v>
      </c>
      <c r="F24" s="9">
        <f>Table4211[[#This Row],[Cała rata]]-Table4211[[#This Row],[Odsetki normalne]]</f>
        <v>445.45043446545947</v>
      </c>
      <c r="G24" s="20">
        <f t="shared" si="2"/>
        <v>1538.326793151833</v>
      </c>
      <c r="H24" s="9"/>
      <c r="I24" s="9">
        <f>IF(I23-F24&gt;0.001,I23-F24-Table4211[[#This Row],[Ile nadpłacamy przy tej racie?]],0)</f>
        <v>204468.86681922956</v>
      </c>
      <c r="K24" s="9">
        <f>IF(Table4211[[#This Row],[Rok]]&lt;9,Table4211[[#This Row],[Odsetki normalne]]*50%,Table4211[[#This Row],[Odsetki normalne]])</f>
        <v>546.43817934318679</v>
      </c>
    </row>
    <row r="25" spans="2:11" x14ac:dyDescent="0.25">
      <c r="B25" s="6">
        <f t="shared" si="1"/>
        <v>1</v>
      </c>
      <c r="C25" s="7">
        <f t="shared" si="3"/>
        <v>9</v>
      </c>
      <c r="D25" s="8">
        <f t="shared" si="0"/>
        <v>6.4000000000000001E-2</v>
      </c>
      <c r="E25" s="9">
        <f>I24*Table4211[[#This Row],[Oprocentowanie]]/12</f>
        <v>1090.5006230358911</v>
      </c>
      <c r="F25" s="9">
        <f>Table4211[[#This Row],[Cała rata]]-Table4211[[#This Row],[Odsetki normalne]]</f>
        <v>447.82617011594198</v>
      </c>
      <c r="G25" s="20">
        <f t="shared" si="2"/>
        <v>1538.326793151833</v>
      </c>
      <c r="H25" s="9"/>
      <c r="I25" s="9">
        <f>IF(I24-F25&gt;0.001,I24-F25-Table4211[[#This Row],[Ile nadpłacamy przy tej racie?]],0)</f>
        <v>204021.04064911362</v>
      </c>
      <c r="K25" s="9">
        <f>IF(Table4211[[#This Row],[Rok]]&lt;9,Table4211[[#This Row],[Odsetki normalne]]*50%,Table4211[[#This Row],[Odsetki normalne]])</f>
        <v>545.25031151794553</v>
      </c>
    </row>
    <row r="26" spans="2:11" x14ac:dyDescent="0.25">
      <c r="B26" s="6">
        <f t="shared" si="1"/>
        <v>1</v>
      </c>
      <c r="C26" s="7">
        <f t="shared" si="3"/>
        <v>10</v>
      </c>
      <c r="D26" s="8">
        <f t="shared" si="0"/>
        <v>6.4000000000000001E-2</v>
      </c>
      <c r="E26" s="9">
        <f>I25*Table4211[[#This Row],[Oprocentowanie]]/12</f>
        <v>1088.1122167952726</v>
      </c>
      <c r="F26" s="9">
        <f>Table4211[[#This Row],[Cała rata]]-Table4211[[#This Row],[Odsetki normalne]]</f>
        <v>450.21457635656043</v>
      </c>
      <c r="G26" s="20">
        <f t="shared" si="2"/>
        <v>1538.326793151833</v>
      </c>
      <c r="H26" s="9"/>
      <c r="I26" s="9">
        <f>IF(I25-F26&gt;0.001,I25-F26-Table4211[[#This Row],[Ile nadpłacamy przy tej racie?]],0)</f>
        <v>203570.82607275707</v>
      </c>
      <c r="K26" s="9">
        <f>IF(Table4211[[#This Row],[Rok]]&lt;9,Table4211[[#This Row],[Odsetki normalne]]*50%,Table4211[[#This Row],[Odsetki normalne]])</f>
        <v>544.05610839763631</v>
      </c>
    </row>
    <row r="27" spans="2:11" x14ac:dyDescent="0.25">
      <c r="B27" s="6">
        <f t="shared" si="1"/>
        <v>1</v>
      </c>
      <c r="C27" s="7">
        <f t="shared" si="3"/>
        <v>11</v>
      </c>
      <c r="D27" s="8">
        <f t="shared" si="0"/>
        <v>6.4000000000000001E-2</v>
      </c>
      <c r="E27" s="9">
        <f>I26*Table4211[[#This Row],[Oprocentowanie]]/12</f>
        <v>1085.7110723880378</v>
      </c>
      <c r="F27" s="9">
        <f>Table4211[[#This Row],[Cała rata]]-Table4211[[#This Row],[Odsetki normalne]]</f>
        <v>452.61572076379525</v>
      </c>
      <c r="G27" s="20">
        <f t="shared" si="2"/>
        <v>1538.326793151833</v>
      </c>
      <c r="H27" s="9"/>
      <c r="I27" s="9">
        <f>IF(I26-F27&gt;0.001,I26-F27-Table4211[[#This Row],[Ile nadpłacamy przy tej racie?]],0)</f>
        <v>203118.21035199327</v>
      </c>
      <c r="K27" s="9">
        <f>IF(Table4211[[#This Row],[Rok]]&lt;9,Table4211[[#This Row],[Odsetki normalne]]*50%,Table4211[[#This Row],[Odsetki normalne]])</f>
        <v>542.8555361940189</v>
      </c>
    </row>
    <row r="28" spans="2:11" x14ac:dyDescent="0.25">
      <c r="B28" s="6">
        <f t="shared" si="1"/>
        <v>1</v>
      </c>
      <c r="C28" s="7">
        <f t="shared" si="3"/>
        <v>12</v>
      </c>
      <c r="D28" s="8">
        <f t="shared" si="0"/>
        <v>6.4000000000000001E-2</v>
      </c>
      <c r="E28" s="9">
        <f>I27*Table4211[[#This Row],[Oprocentowanie]]/12</f>
        <v>1083.2971218772975</v>
      </c>
      <c r="F28" s="9">
        <f>Table4211[[#This Row],[Cała rata]]-Table4211[[#This Row],[Odsetki normalne]]</f>
        <v>455.02967127453553</v>
      </c>
      <c r="G28" s="20">
        <f t="shared" si="2"/>
        <v>1538.326793151833</v>
      </c>
      <c r="H28" s="9"/>
      <c r="I28" s="9">
        <f>IF(I27-F28&gt;0.001,I27-F28-Table4211[[#This Row],[Ile nadpłacamy przy tej racie?]],0)</f>
        <v>202663.18068071874</v>
      </c>
      <c r="K28" s="9">
        <f>IF(Table4211[[#This Row],[Rok]]&lt;9,Table4211[[#This Row],[Odsetki normalne]]*50%,Table4211[[#This Row],[Odsetki normalne]])</f>
        <v>541.64856093864876</v>
      </c>
    </row>
    <row r="29" spans="2:11" x14ac:dyDescent="0.25">
      <c r="B29" s="1">
        <f t="shared" si="1"/>
        <v>2</v>
      </c>
      <c r="C29" s="4">
        <f t="shared" si="3"/>
        <v>13</v>
      </c>
      <c r="D29" s="5">
        <f t="shared" si="0"/>
        <v>6.4000000000000001E-2</v>
      </c>
      <c r="E29" s="2">
        <f>I28*Table4211[[#This Row],[Oprocentowanie]]/12</f>
        <v>1080.8702969638332</v>
      </c>
      <c r="F29" s="2">
        <f>Table4211[[#This Row],[Cała rata]]-Table4211[[#This Row],[Odsetki normalne]]</f>
        <v>457.45649618799985</v>
      </c>
      <c r="G29" s="20">
        <f t="shared" si="2"/>
        <v>1538.326793151833</v>
      </c>
      <c r="H29" s="2"/>
      <c r="I29" s="11">
        <f>IF(I28-F29&gt;0.001,I28-F29-Table4211[[#This Row],[Ile nadpłacamy przy tej racie?]],0)</f>
        <v>202205.72418453073</v>
      </c>
      <c r="K29" s="2">
        <f>IF(Table4211[[#This Row],[Rok]]&lt;9,Table4211[[#This Row],[Odsetki normalne]]*50%,Table4211[[#This Row],[Odsetki normalne]])</f>
        <v>540.4351484819166</v>
      </c>
    </row>
    <row r="30" spans="2:11" x14ac:dyDescent="0.25">
      <c r="B30" s="1">
        <f t="shared" si="1"/>
        <v>2</v>
      </c>
      <c r="C30" s="4">
        <f t="shared" si="3"/>
        <v>14</v>
      </c>
      <c r="D30" s="5">
        <f t="shared" si="0"/>
        <v>6.4000000000000001E-2</v>
      </c>
      <c r="E30" s="2">
        <f>I29*Table4211[[#This Row],[Oprocentowanie]]/12</f>
        <v>1078.4305289841639</v>
      </c>
      <c r="F30" s="2">
        <f>Table4211[[#This Row],[Cała rata]]-Table4211[[#This Row],[Odsetki normalne]]</f>
        <v>459.89626416766919</v>
      </c>
      <c r="G30" s="20">
        <f t="shared" si="2"/>
        <v>1538.326793151833</v>
      </c>
      <c r="H30" s="2"/>
      <c r="I30" s="11">
        <f>IF(I29-F30&gt;0.001,I29-F30-Table4211[[#This Row],[Ile nadpłacamy przy tej racie?]],0)</f>
        <v>201745.82792036305</v>
      </c>
      <c r="K30" s="2">
        <f>IF(Table4211[[#This Row],[Rok]]&lt;9,Table4211[[#This Row],[Odsetki normalne]]*50%,Table4211[[#This Row],[Odsetki normalne]])</f>
        <v>539.21526449208193</v>
      </c>
    </row>
    <row r="31" spans="2:11" x14ac:dyDescent="0.25">
      <c r="B31" s="1">
        <f t="shared" si="1"/>
        <v>2</v>
      </c>
      <c r="C31" s="4">
        <f t="shared" si="3"/>
        <v>15</v>
      </c>
      <c r="D31" s="5">
        <f t="shared" si="0"/>
        <v>6.4000000000000001E-2</v>
      </c>
      <c r="E31" s="2">
        <f>I30*Table4211[[#This Row],[Oprocentowanie]]/12</f>
        <v>1075.977748908603</v>
      </c>
      <c r="F31" s="2">
        <f>Table4211[[#This Row],[Cała rata]]-Table4211[[#This Row],[Odsetki normalne]]</f>
        <v>462.34904424323008</v>
      </c>
      <c r="G31" s="20">
        <f t="shared" si="2"/>
        <v>1538.326793151833</v>
      </c>
      <c r="H31" s="2"/>
      <c r="I31" s="11">
        <f>IF(I30-F31&gt;0.001,I30-F31-Table4211[[#This Row],[Ile nadpłacamy przy tej racie?]],0)</f>
        <v>201283.47887611983</v>
      </c>
      <c r="K31" s="2">
        <f>IF(Table4211[[#This Row],[Rok]]&lt;9,Table4211[[#This Row],[Odsetki normalne]]*50%,Table4211[[#This Row],[Odsetki normalne]])</f>
        <v>537.98887445430148</v>
      </c>
    </row>
    <row r="32" spans="2:11" x14ac:dyDescent="0.25">
      <c r="B32" s="1">
        <f t="shared" si="1"/>
        <v>2</v>
      </c>
      <c r="C32" s="4">
        <f t="shared" si="3"/>
        <v>16</v>
      </c>
      <c r="D32" s="5">
        <f t="shared" si="0"/>
        <v>6.4000000000000001E-2</v>
      </c>
      <c r="E32" s="2">
        <f>I31*Table4211[[#This Row],[Oprocentowanie]]/12</f>
        <v>1073.5118873393058</v>
      </c>
      <c r="F32" s="2">
        <f>Table4211[[#This Row],[Cała rata]]-Table4211[[#This Row],[Odsetki normalne]]</f>
        <v>464.81490581252729</v>
      </c>
      <c r="G32" s="20">
        <f t="shared" si="2"/>
        <v>1538.326793151833</v>
      </c>
      <c r="H32" s="2"/>
      <c r="I32" s="11">
        <f>IF(I31-F32&gt;0.001,I31-F32-Table4211[[#This Row],[Ile nadpłacamy przy tej racie?]],0)</f>
        <v>200818.6639703073</v>
      </c>
      <c r="K32" s="2">
        <f>IF(Table4211[[#This Row],[Rok]]&lt;9,Table4211[[#This Row],[Odsetki normalne]]*50%,Table4211[[#This Row],[Odsetki normalne]])</f>
        <v>536.75594366965288</v>
      </c>
    </row>
    <row r="33" spans="2:11" x14ac:dyDescent="0.25">
      <c r="B33" s="1">
        <f t="shared" si="1"/>
        <v>2</v>
      </c>
      <c r="C33" s="4">
        <f t="shared" si="3"/>
        <v>17</v>
      </c>
      <c r="D33" s="5">
        <f t="shared" si="0"/>
        <v>6.4000000000000001E-2</v>
      </c>
      <c r="E33" s="2">
        <f>I32*Table4211[[#This Row],[Oprocentowanie]]/12</f>
        <v>1071.0328745083057</v>
      </c>
      <c r="F33" s="2">
        <f>Table4211[[#This Row],[Cała rata]]-Table4211[[#This Row],[Odsetki normalne]]</f>
        <v>467.29391864352738</v>
      </c>
      <c r="G33" s="20">
        <f t="shared" si="2"/>
        <v>1538.326793151833</v>
      </c>
      <c r="H33" s="2"/>
      <c r="I33" s="11">
        <f>IF(I32-F33&gt;0.001,I32-F33-Table4211[[#This Row],[Ile nadpłacamy przy tej racie?]],0)</f>
        <v>200351.37005166378</v>
      </c>
      <c r="K33" s="2">
        <f>IF(Table4211[[#This Row],[Rok]]&lt;9,Table4211[[#This Row],[Odsetki normalne]]*50%,Table4211[[#This Row],[Odsetki normalne]])</f>
        <v>535.51643725415283</v>
      </c>
    </row>
    <row r="34" spans="2:11" x14ac:dyDescent="0.25">
      <c r="B34" s="1">
        <f t="shared" si="1"/>
        <v>2</v>
      </c>
      <c r="C34" s="4">
        <f t="shared" si="3"/>
        <v>18</v>
      </c>
      <c r="D34" s="5">
        <f t="shared" si="0"/>
        <v>6.4000000000000001E-2</v>
      </c>
      <c r="E34" s="2">
        <f>I33*Table4211[[#This Row],[Oprocentowanie]]/12</f>
        <v>1068.5406402755402</v>
      </c>
      <c r="F34" s="2">
        <f>Table4211[[#This Row],[Cała rata]]-Table4211[[#This Row],[Odsetki normalne]]</f>
        <v>469.78615287629282</v>
      </c>
      <c r="G34" s="20">
        <f t="shared" si="2"/>
        <v>1538.326793151833</v>
      </c>
      <c r="H34" s="2"/>
      <c r="I34" s="11">
        <f>IF(I33-F34&gt;0.001,I33-F34-Table4211[[#This Row],[Ile nadpłacamy przy tej racie?]],0)</f>
        <v>199881.58389878747</v>
      </c>
      <c r="K34" s="2">
        <f>IF(Table4211[[#This Row],[Rok]]&lt;9,Table4211[[#This Row],[Odsetki normalne]]*50%,Table4211[[#This Row],[Odsetki normalne]])</f>
        <v>534.27032013777011</v>
      </c>
    </row>
    <row r="35" spans="2:11" x14ac:dyDescent="0.25">
      <c r="B35" s="1">
        <f t="shared" si="1"/>
        <v>2</v>
      </c>
      <c r="C35" s="4">
        <f t="shared" si="3"/>
        <v>19</v>
      </c>
      <c r="D35" s="5">
        <f t="shared" si="0"/>
        <v>6.4000000000000001E-2</v>
      </c>
      <c r="E35" s="2">
        <f>I34*Table4211[[#This Row],[Oprocentowanie]]/12</f>
        <v>1066.0351141268666</v>
      </c>
      <c r="F35" s="2">
        <f>Table4211[[#This Row],[Cała rata]]-Table4211[[#This Row],[Odsetki normalne]]</f>
        <v>472.29167902496647</v>
      </c>
      <c r="G35" s="20">
        <f t="shared" si="2"/>
        <v>1538.326793151833</v>
      </c>
      <c r="H35" s="2"/>
      <c r="I35" s="11">
        <f>IF(I34-F35&gt;0.001,I34-F35-Table4211[[#This Row],[Ile nadpłacamy przy tej racie?]],0)</f>
        <v>199409.29221976252</v>
      </c>
      <c r="K35" s="2">
        <f>IF(Table4211[[#This Row],[Rok]]&lt;9,Table4211[[#This Row],[Odsetki normalne]]*50%,Table4211[[#This Row],[Odsetki normalne]])</f>
        <v>533.01755706343329</v>
      </c>
    </row>
    <row r="36" spans="2:11" x14ac:dyDescent="0.25">
      <c r="B36" s="1">
        <f t="shared" si="1"/>
        <v>2</v>
      </c>
      <c r="C36" s="4">
        <f t="shared" si="3"/>
        <v>20</v>
      </c>
      <c r="D36" s="5">
        <f t="shared" si="0"/>
        <v>6.4000000000000001E-2</v>
      </c>
      <c r="E36" s="2">
        <f>I35*Table4211[[#This Row],[Oprocentowanie]]/12</f>
        <v>1063.5162251720667</v>
      </c>
      <c r="F36" s="2">
        <f>Table4211[[#This Row],[Cała rata]]-Table4211[[#This Row],[Odsetki normalne]]</f>
        <v>474.81056797976635</v>
      </c>
      <c r="G36" s="20">
        <f t="shared" si="2"/>
        <v>1538.326793151833</v>
      </c>
      <c r="H36" s="2"/>
      <c r="I36" s="11">
        <f>IF(I35-F36&gt;0.001,I35-F36-Table4211[[#This Row],[Ile nadpłacamy przy tej racie?]],0)</f>
        <v>198934.48165178276</v>
      </c>
      <c r="K36" s="2">
        <f>IF(Table4211[[#This Row],[Rok]]&lt;9,Table4211[[#This Row],[Odsetki normalne]]*50%,Table4211[[#This Row],[Odsetki normalne]])</f>
        <v>531.75811258603335</v>
      </c>
    </row>
    <row r="37" spans="2:11" x14ac:dyDescent="0.25">
      <c r="B37" s="1">
        <f t="shared" si="1"/>
        <v>2</v>
      </c>
      <c r="C37" s="4">
        <f t="shared" si="3"/>
        <v>21</v>
      </c>
      <c r="D37" s="5">
        <f t="shared" si="0"/>
        <v>6.4000000000000001E-2</v>
      </c>
      <c r="E37" s="2">
        <f>I36*Table4211[[#This Row],[Oprocentowanie]]/12</f>
        <v>1060.9839021428413</v>
      </c>
      <c r="F37" s="2">
        <f>Table4211[[#This Row],[Cała rata]]-Table4211[[#This Row],[Odsetki normalne]]</f>
        <v>477.34289100899173</v>
      </c>
      <c r="G37" s="20">
        <f t="shared" si="2"/>
        <v>1538.326793151833</v>
      </c>
      <c r="H37" s="2"/>
      <c r="I37" s="11">
        <f>IF(I36-F37&gt;0.001,I36-F37-Table4211[[#This Row],[Ile nadpłacamy przy tej racie?]],0)</f>
        <v>198457.13876077376</v>
      </c>
      <c r="K37" s="2">
        <f>IF(Table4211[[#This Row],[Rok]]&lt;9,Table4211[[#This Row],[Odsetki normalne]]*50%,Table4211[[#This Row],[Odsetki normalne]])</f>
        <v>530.49195107142066</v>
      </c>
    </row>
    <row r="38" spans="2:11" x14ac:dyDescent="0.25">
      <c r="B38" s="1">
        <f t="shared" si="1"/>
        <v>2</v>
      </c>
      <c r="C38" s="4">
        <f t="shared" si="3"/>
        <v>22</v>
      </c>
      <c r="D38" s="5">
        <f t="shared" si="0"/>
        <v>6.4000000000000001E-2</v>
      </c>
      <c r="E38" s="2">
        <f>I37*Table4211[[#This Row],[Oprocentowanie]]/12</f>
        <v>1058.4380733907935</v>
      </c>
      <c r="F38" s="2">
        <f>Table4211[[#This Row],[Cała rata]]-Table4211[[#This Row],[Odsetki normalne]]</f>
        <v>479.88871976103951</v>
      </c>
      <c r="G38" s="20">
        <f t="shared" si="2"/>
        <v>1538.326793151833</v>
      </c>
      <c r="H38" s="2"/>
      <c r="I38" s="11">
        <f>IF(I37-F38&gt;0.001,I37-F38-Table4211[[#This Row],[Ile nadpłacamy przy tej racie?]],0)</f>
        <v>197977.25004101271</v>
      </c>
      <c r="K38" s="2">
        <f>IF(Table4211[[#This Row],[Rok]]&lt;9,Table4211[[#This Row],[Odsetki normalne]]*50%,Table4211[[#This Row],[Odsetki normalne]])</f>
        <v>529.21903669539677</v>
      </c>
    </row>
    <row r="39" spans="2:11" x14ac:dyDescent="0.25">
      <c r="B39" s="1">
        <f t="shared" si="1"/>
        <v>2</v>
      </c>
      <c r="C39" s="4">
        <f t="shared" si="3"/>
        <v>23</v>
      </c>
      <c r="D39" s="5">
        <f t="shared" si="0"/>
        <v>6.4000000000000001E-2</v>
      </c>
      <c r="E39" s="2">
        <f>I38*Table4211[[#This Row],[Oprocentowanie]]/12</f>
        <v>1055.8786668854011</v>
      </c>
      <c r="F39" s="2">
        <f>Table4211[[#This Row],[Cała rata]]-Table4211[[#This Row],[Odsetki normalne]]</f>
        <v>482.44812626643193</v>
      </c>
      <c r="G39" s="20">
        <f t="shared" si="2"/>
        <v>1538.326793151833</v>
      </c>
      <c r="H39" s="2"/>
      <c r="I39" s="11">
        <f>IF(I38-F39&gt;0.001,I38-F39-Table4211[[#This Row],[Ile nadpłacamy przy tej racie?]],0)</f>
        <v>197494.80191474629</v>
      </c>
      <c r="K39" s="2">
        <f>IF(Table4211[[#This Row],[Rok]]&lt;9,Table4211[[#This Row],[Odsetki normalne]]*50%,Table4211[[#This Row],[Odsetki normalne]])</f>
        <v>527.93933344270056</v>
      </c>
    </row>
    <row r="40" spans="2:11" x14ac:dyDescent="0.25">
      <c r="B40" s="1">
        <f t="shared" si="1"/>
        <v>2</v>
      </c>
      <c r="C40" s="4">
        <f t="shared" si="3"/>
        <v>24</v>
      </c>
      <c r="D40" s="5">
        <f t="shared" si="0"/>
        <v>6.4000000000000001E-2</v>
      </c>
      <c r="E40" s="2">
        <f>I39*Table4211[[#This Row],[Oprocentowanie]]/12</f>
        <v>1053.3056102119801</v>
      </c>
      <c r="F40" s="2">
        <f>Table4211[[#This Row],[Cała rata]]-Table4211[[#This Row],[Odsetki normalne]]</f>
        <v>485.02118293985291</v>
      </c>
      <c r="G40" s="20">
        <f t="shared" si="2"/>
        <v>1538.326793151833</v>
      </c>
      <c r="H40" s="2"/>
      <c r="I40" s="11">
        <f>IF(I39-F40&gt;0.001,I39-F40-Table4211[[#This Row],[Ile nadpłacamy przy tej racie?]],0)</f>
        <v>197009.78073180644</v>
      </c>
      <c r="K40" s="2">
        <f>IF(Table4211[[#This Row],[Rok]]&lt;9,Table4211[[#This Row],[Odsetki normalne]]*50%,Table4211[[#This Row],[Odsetki normalne]])</f>
        <v>526.65280510599007</v>
      </c>
    </row>
    <row r="41" spans="2:11" x14ac:dyDescent="0.25">
      <c r="B41" s="6">
        <f t="shared" si="1"/>
        <v>3</v>
      </c>
      <c r="C41" s="7">
        <f t="shared" si="3"/>
        <v>25</v>
      </c>
      <c r="D41" s="8">
        <v>5.4800000000000001E-2</v>
      </c>
      <c r="E41" s="9">
        <f>I40*Table4211[[#This Row],[Oprocentowanie]]/12</f>
        <v>899.67799867524946</v>
      </c>
      <c r="F41" s="9">
        <f>Table4211[[#This Row],[Cała rata]]-Table4211[[#This Row],[Odsetki normalne]]</f>
        <v>638.64879447658359</v>
      </c>
      <c r="G41" s="20">
        <f t="shared" si="2"/>
        <v>1538.326793151833</v>
      </c>
      <c r="H41" s="9">
        <v>1000</v>
      </c>
      <c r="I41" s="9">
        <f>IF(I40-F41&gt;0.001,I40-F41-Table4211[[#This Row],[Ile nadpłacamy przy tej racie?]],0)</f>
        <v>195371.13193732986</v>
      </c>
      <c r="K41" s="9">
        <f>IF(Table4211[[#This Row],[Rok]]&lt;9,Table4211[[#This Row],[Odsetki normalne]]*50%,Table4211[[#This Row],[Odsetki normalne]])</f>
        <v>449.83899933762473</v>
      </c>
    </row>
    <row r="42" spans="2:11" x14ac:dyDescent="0.25">
      <c r="B42" s="6">
        <f t="shared" si="1"/>
        <v>3</v>
      </c>
      <c r="C42" s="7">
        <f t="shared" si="3"/>
        <v>26</v>
      </c>
      <c r="D42" s="8">
        <v>5.4800000000000001E-2</v>
      </c>
      <c r="E42" s="9">
        <f>I41*Table4211[[#This Row],[Oprocentowanie]]/12</f>
        <v>892.19483584713964</v>
      </c>
      <c r="F42" s="9">
        <f>Table4211[[#This Row],[Cała rata]]-Table4211[[#This Row],[Odsetki normalne]]</f>
        <v>646.1319573046934</v>
      </c>
      <c r="G42" s="20">
        <f t="shared" si="2"/>
        <v>1538.326793151833</v>
      </c>
      <c r="H42" s="9">
        <v>1000</v>
      </c>
      <c r="I42" s="9">
        <f>IF(I41-F42&gt;0.001,I41-F42-Table4211[[#This Row],[Ile nadpłacamy przy tej racie?]],0)</f>
        <v>193724.99998002517</v>
      </c>
      <c r="K42" s="9">
        <f>IF(Table4211[[#This Row],[Rok]]&lt;9,Table4211[[#This Row],[Odsetki normalne]]*50%,Table4211[[#This Row],[Odsetki normalne]])</f>
        <v>446.09741792356982</v>
      </c>
    </row>
    <row r="43" spans="2:11" x14ac:dyDescent="0.25">
      <c r="B43" s="6">
        <f t="shared" si="1"/>
        <v>3</v>
      </c>
      <c r="C43" s="7">
        <f t="shared" si="3"/>
        <v>27</v>
      </c>
      <c r="D43" s="8">
        <v>5.4800000000000001E-2</v>
      </c>
      <c r="E43" s="9">
        <f>I42*Table4211[[#This Row],[Oprocentowanie]]/12</f>
        <v>884.67749990878156</v>
      </c>
      <c r="F43" s="9">
        <f>Table4211[[#This Row],[Cała rata]]-Table4211[[#This Row],[Odsetki normalne]]</f>
        <v>653.64929324305149</v>
      </c>
      <c r="G43" s="20">
        <f t="shared" si="2"/>
        <v>1538.326793151833</v>
      </c>
      <c r="H43" s="9">
        <v>1000</v>
      </c>
      <c r="I43" s="9">
        <f>IF(I42-F43&gt;0.001,I42-F43-Table4211[[#This Row],[Ile nadpłacamy przy tej racie?]],0)</f>
        <v>192071.35068678213</v>
      </c>
      <c r="K43" s="9">
        <f>IF(Table4211[[#This Row],[Rok]]&lt;9,Table4211[[#This Row],[Odsetki normalne]]*50%,Table4211[[#This Row],[Odsetki normalne]])</f>
        <v>442.33874995439078</v>
      </c>
    </row>
    <row r="44" spans="2:11" x14ac:dyDescent="0.25">
      <c r="B44" s="6">
        <f t="shared" si="1"/>
        <v>3</v>
      </c>
      <c r="C44" s="7">
        <f t="shared" si="3"/>
        <v>28</v>
      </c>
      <c r="D44" s="8">
        <v>5.4800000000000001E-2</v>
      </c>
      <c r="E44" s="9">
        <f>I43*Table4211[[#This Row],[Oprocentowanie]]/12</f>
        <v>877.12583480297178</v>
      </c>
      <c r="F44" s="9">
        <f>Table4211[[#This Row],[Cała rata]]-Table4211[[#This Row],[Odsetki normalne]]</f>
        <v>661.20095834886126</v>
      </c>
      <c r="G44" s="20">
        <f t="shared" si="2"/>
        <v>1538.326793151833</v>
      </c>
      <c r="H44" s="9">
        <v>1000</v>
      </c>
      <c r="I44" s="9">
        <f>IF(I43-F44&gt;0.001,I43-F44-Table4211[[#This Row],[Ile nadpłacamy przy tej racie?]],0)</f>
        <v>190410.14972843326</v>
      </c>
      <c r="K44" s="9">
        <f>IF(Table4211[[#This Row],[Rok]]&lt;9,Table4211[[#This Row],[Odsetki normalne]]*50%,Table4211[[#This Row],[Odsetki normalne]])</f>
        <v>438.56291740148589</v>
      </c>
    </row>
    <row r="45" spans="2:11" x14ac:dyDescent="0.25">
      <c r="B45" s="6">
        <f t="shared" si="1"/>
        <v>3</v>
      </c>
      <c r="C45" s="7">
        <f t="shared" si="3"/>
        <v>29</v>
      </c>
      <c r="D45" s="8">
        <v>5.4800000000000001E-2</v>
      </c>
      <c r="E45" s="9">
        <f>I44*Table4211[[#This Row],[Oprocentowanie]]/12</f>
        <v>869.53968375984516</v>
      </c>
      <c r="F45" s="9">
        <f>Table4211[[#This Row],[Cała rata]]-Table4211[[#This Row],[Odsetki normalne]]</f>
        <v>668.78710939198788</v>
      </c>
      <c r="G45" s="20">
        <f t="shared" si="2"/>
        <v>1538.326793151833</v>
      </c>
      <c r="H45" s="9">
        <v>1000</v>
      </c>
      <c r="I45" s="9">
        <f>IF(I44-F45&gt;0.001,I44-F45-Table4211[[#This Row],[Ile nadpłacamy przy tej racie?]],0)</f>
        <v>188741.36261904126</v>
      </c>
      <c r="K45" s="9">
        <f>IF(Table4211[[#This Row],[Rok]]&lt;9,Table4211[[#This Row],[Odsetki normalne]]*50%,Table4211[[#This Row],[Odsetki normalne]])</f>
        <v>434.76984187992258</v>
      </c>
    </row>
    <row r="46" spans="2:11" x14ac:dyDescent="0.25">
      <c r="B46" s="6">
        <f t="shared" si="1"/>
        <v>3</v>
      </c>
      <c r="C46" s="7">
        <f t="shared" si="3"/>
        <v>30</v>
      </c>
      <c r="D46" s="8">
        <v>5.4800000000000001E-2</v>
      </c>
      <c r="E46" s="9">
        <f>I45*Table4211[[#This Row],[Oprocentowanie]]/12</f>
        <v>861.91888929362176</v>
      </c>
      <c r="F46" s="9">
        <f>Table4211[[#This Row],[Cała rata]]-Table4211[[#This Row],[Odsetki normalne]]</f>
        <v>676.40790385821128</v>
      </c>
      <c r="G46" s="20">
        <f t="shared" si="2"/>
        <v>1538.326793151833</v>
      </c>
      <c r="H46" s="9">
        <v>1000</v>
      </c>
      <c r="I46" s="9">
        <f>IF(I45-F46&gt;0.001,I45-F46-Table4211[[#This Row],[Ile nadpłacamy przy tej racie?]],0)</f>
        <v>187064.95471518306</v>
      </c>
      <c r="K46" s="9">
        <f>IF(Table4211[[#This Row],[Rok]]&lt;9,Table4211[[#This Row],[Odsetki normalne]]*50%,Table4211[[#This Row],[Odsetki normalne]])</f>
        <v>430.95944464681088</v>
      </c>
    </row>
    <row r="47" spans="2:11" x14ac:dyDescent="0.25">
      <c r="B47" s="6">
        <f t="shared" si="1"/>
        <v>3</v>
      </c>
      <c r="C47" s="7">
        <f t="shared" si="3"/>
        <v>31</v>
      </c>
      <c r="D47" s="8">
        <v>5.4800000000000001E-2</v>
      </c>
      <c r="E47" s="9">
        <f>I46*Table4211[[#This Row],[Oprocentowanie]]/12</f>
        <v>854.26329319933609</v>
      </c>
      <c r="F47" s="9">
        <f>Table4211[[#This Row],[Cała rata]]-Table4211[[#This Row],[Odsetki normalne]]</f>
        <v>684.06349995249695</v>
      </c>
      <c r="G47" s="20">
        <f t="shared" si="2"/>
        <v>1538.326793151833</v>
      </c>
      <c r="H47" s="9">
        <v>1000</v>
      </c>
      <c r="I47" s="9">
        <f>IF(I46-F47&gt;0.001,I46-F47-Table4211[[#This Row],[Ile nadpłacamy przy tej racie?]],0)</f>
        <v>185380.89121523057</v>
      </c>
      <c r="K47" s="9">
        <f>IF(Table4211[[#This Row],[Rok]]&lt;9,Table4211[[#This Row],[Odsetki normalne]]*50%,Table4211[[#This Row],[Odsetki normalne]])</f>
        <v>427.13164659966804</v>
      </c>
    </row>
    <row r="48" spans="2:11" x14ac:dyDescent="0.25">
      <c r="B48" s="6">
        <f t="shared" si="1"/>
        <v>3</v>
      </c>
      <c r="C48" s="7">
        <f t="shared" si="3"/>
        <v>32</v>
      </c>
      <c r="D48" s="8">
        <v>5.4800000000000001E-2</v>
      </c>
      <c r="E48" s="9">
        <f>I47*Table4211[[#This Row],[Oprocentowanie]]/12</f>
        <v>846.57273654955304</v>
      </c>
      <c r="F48" s="9">
        <f>Table4211[[#This Row],[Cała rata]]-Table4211[[#This Row],[Odsetki normalne]]</f>
        <v>691.75405660228</v>
      </c>
      <c r="G48" s="20">
        <f t="shared" si="2"/>
        <v>1538.326793151833</v>
      </c>
      <c r="H48" s="9">
        <v>1000</v>
      </c>
      <c r="I48" s="9">
        <f>IF(I47-F48&gt;0.001,I47-F48-Table4211[[#This Row],[Ile nadpłacamy przy tej racie?]],0)</f>
        <v>183689.13715862829</v>
      </c>
      <c r="K48" s="9">
        <f>IF(Table4211[[#This Row],[Rok]]&lt;9,Table4211[[#This Row],[Odsetki normalne]]*50%,Table4211[[#This Row],[Odsetki normalne]])</f>
        <v>423.28636827477652</v>
      </c>
    </row>
    <row r="49" spans="2:11" x14ac:dyDescent="0.25">
      <c r="B49" s="6">
        <f t="shared" si="1"/>
        <v>3</v>
      </c>
      <c r="C49" s="7">
        <f t="shared" si="3"/>
        <v>33</v>
      </c>
      <c r="D49" s="8">
        <v>5.4800000000000001E-2</v>
      </c>
      <c r="E49" s="9">
        <f>I48*Table4211[[#This Row],[Oprocentowanie]]/12</f>
        <v>838.84705969106926</v>
      </c>
      <c r="F49" s="9">
        <f>Table4211[[#This Row],[Cała rata]]-Table4211[[#This Row],[Odsetki normalne]]</f>
        <v>699.47973346076378</v>
      </c>
      <c r="G49" s="20">
        <f t="shared" si="2"/>
        <v>1538.326793151833</v>
      </c>
      <c r="H49" s="9">
        <v>1000</v>
      </c>
      <c r="I49" s="9">
        <f>IF(I48-F49&gt;0.001,I48-F49-Table4211[[#This Row],[Ile nadpłacamy przy tej racie?]],0)</f>
        <v>181989.65742516753</v>
      </c>
      <c r="K49" s="9">
        <f>IF(Table4211[[#This Row],[Rok]]&lt;9,Table4211[[#This Row],[Odsetki normalne]]*50%,Table4211[[#This Row],[Odsetki normalne]])</f>
        <v>419.42352984553463</v>
      </c>
    </row>
    <row r="50" spans="2:11" x14ac:dyDescent="0.25">
      <c r="B50" s="6">
        <f t="shared" si="1"/>
        <v>3</v>
      </c>
      <c r="C50" s="7">
        <f t="shared" si="3"/>
        <v>34</v>
      </c>
      <c r="D50" s="8">
        <v>5.4800000000000001E-2</v>
      </c>
      <c r="E50" s="9">
        <f>I49*Table4211[[#This Row],[Oprocentowanie]]/12</f>
        <v>831.08610224159838</v>
      </c>
      <c r="F50" s="9">
        <f>Table4211[[#This Row],[Cała rata]]-Table4211[[#This Row],[Odsetki normalne]]</f>
        <v>707.24069091023466</v>
      </c>
      <c r="G50" s="20">
        <f t="shared" si="2"/>
        <v>1538.326793151833</v>
      </c>
      <c r="H50" s="9">
        <v>1000</v>
      </c>
      <c r="I50" s="9">
        <f>IF(I49-F50&gt;0.001,I49-F50-Table4211[[#This Row],[Ile nadpłacamy przy tej racie?]],0)</f>
        <v>180282.41673425731</v>
      </c>
      <c r="K50" s="9">
        <f>IF(Table4211[[#This Row],[Rok]]&lt;9,Table4211[[#This Row],[Odsetki normalne]]*50%,Table4211[[#This Row],[Odsetki normalne]])</f>
        <v>415.54305112079919</v>
      </c>
    </row>
    <row r="51" spans="2:11" x14ac:dyDescent="0.25">
      <c r="B51" s="6">
        <f t="shared" si="1"/>
        <v>3</v>
      </c>
      <c r="C51" s="7">
        <f t="shared" si="3"/>
        <v>35</v>
      </c>
      <c r="D51" s="8">
        <v>5.4800000000000001E-2</v>
      </c>
      <c r="E51" s="9">
        <f>I50*Table4211[[#This Row],[Oprocentowanie]]/12</f>
        <v>823.28970308644182</v>
      </c>
      <c r="F51" s="9">
        <f>Table4211[[#This Row],[Cała rata]]-Table4211[[#This Row],[Odsetki normalne]]</f>
        <v>715.03709006539123</v>
      </c>
      <c r="G51" s="20">
        <f t="shared" si="2"/>
        <v>1538.326793151833</v>
      </c>
      <c r="H51" s="9">
        <v>1000</v>
      </c>
      <c r="I51" s="9">
        <f>IF(I50-F51&gt;0.001,I50-F51-Table4211[[#This Row],[Ile nadpłacamy przy tej racie?]],0)</f>
        <v>178567.37964419191</v>
      </c>
      <c r="K51" s="9">
        <f>IF(Table4211[[#This Row],[Rok]]&lt;9,Table4211[[#This Row],[Odsetki normalne]]*50%,Table4211[[#This Row],[Odsetki normalne]])</f>
        <v>411.64485154322091</v>
      </c>
    </row>
    <row r="52" spans="2:11" x14ac:dyDescent="0.25">
      <c r="B52" s="6">
        <f t="shared" si="1"/>
        <v>3</v>
      </c>
      <c r="C52" s="7">
        <f t="shared" si="3"/>
        <v>36</v>
      </c>
      <c r="D52" s="8">
        <v>5.4800000000000001E-2</v>
      </c>
      <c r="E52" s="9">
        <f>I51*Table4211[[#This Row],[Oprocentowanie]]/12</f>
        <v>815.45770037514319</v>
      </c>
      <c r="F52" s="9">
        <f>Table4211[[#This Row],[Cała rata]]-Table4211[[#This Row],[Odsetki normalne]]</f>
        <v>722.86909277668985</v>
      </c>
      <c r="G52" s="20">
        <f t="shared" si="2"/>
        <v>1538.326793151833</v>
      </c>
      <c r="H52" s="9">
        <v>1000</v>
      </c>
      <c r="I52" s="9">
        <f>IF(I51-F52&gt;0.001,I51-F52-Table4211[[#This Row],[Ile nadpłacamy przy tej racie?]],0)</f>
        <v>176844.51055141521</v>
      </c>
      <c r="K52" s="9">
        <f>IF(Table4211[[#This Row],[Rok]]&lt;9,Table4211[[#This Row],[Odsetki normalne]]*50%,Table4211[[#This Row],[Odsetki normalne]])</f>
        <v>407.7288501875716</v>
      </c>
    </row>
    <row r="53" spans="2:11" x14ac:dyDescent="0.25">
      <c r="B53" s="1">
        <f t="shared" si="1"/>
        <v>4</v>
      </c>
      <c r="C53" s="4">
        <f t="shared" si="3"/>
        <v>37</v>
      </c>
      <c r="D53" s="5">
        <v>5.4800000000000001E-2</v>
      </c>
      <c r="E53" s="2">
        <f>I52*Table4211[[#This Row],[Oprocentowanie]]/12</f>
        <v>807.58993151812945</v>
      </c>
      <c r="F53" s="2">
        <f>Table4211[[#This Row],[Cała rata]]-Table4211[[#This Row],[Odsetki normalne]]</f>
        <v>730.7368616337036</v>
      </c>
      <c r="G53" s="20">
        <f t="shared" si="2"/>
        <v>1538.326793151833</v>
      </c>
      <c r="H53" s="11">
        <v>1000</v>
      </c>
      <c r="I53" s="11">
        <f>IF(I52-F53&gt;0.001,I52-F53-Table4211[[#This Row],[Ile nadpłacamy przy tej racie?]],0)</f>
        <v>175113.77368978152</v>
      </c>
      <c r="K53" s="2">
        <f>IF(Table4211[[#This Row],[Rok]]&lt;9,Table4211[[#This Row],[Odsetki normalne]]*50%,Table4211[[#This Row],[Odsetki normalne]])</f>
        <v>403.79496575906472</v>
      </c>
    </row>
    <row r="54" spans="2:11" x14ac:dyDescent="0.25">
      <c r="B54" s="1">
        <f t="shared" si="1"/>
        <v>4</v>
      </c>
      <c r="C54" s="4">
        <f t="shared" si="3"/>
        <v>38</v>
      </c>
      <c r="D54" s="5">
        <v>5.4800000000000001E-2</v>
      </c>
      <c r="E54" s="2">
        <f>I53*Table4211[[#This Row],[Oprocentowanie]]/12</f>
        <v>799.68623318333573</v>
      </c>
      <c r="F54" s="2">
        <f>Table4211[[#This Row],[Cała rata]]-Table4211[[#This Row],[Odsetki normalne]]</f>
        <v>738.64055996849731</v>
      </c>
      <c r="G54" s="20">
        <f t="shared" si="2"/>
        <v>1538.326793151833</v>
      </c>
      <c r="H54" s="11">
        <v>1000</v>
      </c>
      <c r="I54" s="11">
        <f>IF(I53-F54&gt;0.001,I53-F54-Table4211[[#This Row],[Ile nadpłacamy przy tej racie?]],0)</f>
        <v>173375.13312981301</v>
      </c>
      <c r="K54" s="2">
        <f>IF(Table4211[[#This Row],[Rok]]&lt;9,Table4211[[#This Row],[Odsetki normalne]]*50%,Table4211[[#This Row],[Odsetki normalne]])</f>
        <v>399.84311659166787</v>
      </c>
    </row>
    <row r="55" spans="2:11" x14ac:dyDescent="0.25">
      <c r="B55" s="1">
        <f t="shared" si="1"/>
        <v>4</v>
      </c>
      <c r="C55" s="4">
        <f t="shared" si="3"/>
        <v>39</v>
      </c>
      <c r="D55" s="5">
        <v>5.4800000000000001E-2</v>
      </c>
      <c r="E55" s="2">
        <f>I54*Table4211[[#This Row],[Oprocentowanie]]/12</f>
        <v>791.74644129281285</v>
      </c>
      <c r="F55" s="2">
        <f>Table4211[[#This Row],[Cała rata]]-Table4211[[#This Row],[Odsetki normalne]]</f>
        <v>746.5803518590202</v>
      </c>
      <c r="G55" s="20">
        <f t="shared" si="2"/>
        <v>1538.326793151833</v>
      </c>
      <c r="H55" s="11">
        <v>1000</v>
      </c>
      <c r="I55" s="11">
        <f>IF(I54-F55&gt;0.001,I54-F55-Table4211[[#This Row],[Ile nadpłacamy przy tej racie?]],0)</f>
        <v>171628.552777954</v>
      </c>
      <c r="K55" s="2">
        <f>IF(Table4211[[#This Row],[Rok]]&lt;9,Table4211[[#This Row],[Odsetki normalne]]*50%,Table4211[[#This Row],[Odsetki normalne]])</f>
        <v>395.87322064640642</v>
      </c>
    </row>
    <row r="56" spans="2:11" x14ac:dyDescent="0.25">
      <c r="B56" s="1">
        <f t="shared" si="1"/>
        <v>4</v>
      </c>
      <c r="C56" s="4">
        <f t="shared" si="3"/>
        <v>40</v>
      </c>
      <c r="D56" s="5">
        <v>5.4800000000000001E-2</v>
      </c>
      <c r="E56" s="2">
        <f>I55*Table4211[[#This Row],[Oprocentowanie]]/12</f>
        <v>783.77039101932326</v>
      </c>
      <c r="F56" s="2">
        <f>Table4211[[#This Row],[Cała rata]]-Table4211[[#This Row],[Odsetki normalne]]</f>
        <v>754.55640213250979</v>
      </c>
      <c r="G56" s="20">
        <f t="shared" si="2"/>
        <v>1538.326793151833</v>
      </c>
      <c r="H56" s="11">
        <v>1000</v>
      </c>
      <c r="I56" s="11">
        <f>IF(I55-F56&gt;0.001,I55-F56-Table4211[[#This Row],[Ile nadpłacamy przy tej racie?]],0)</f>
        <v>169873.9963758215</v>
      </c>
      <c r="K56" s="2">
        <f>IF(Table4211[[#This Row],[Rok]]&lt;9,Table4211[[#This Row],[Odsetki normalne]]*50%,Table4211[[#This Row],[Odsetki normalne]])</f>
        <v>391.88519550966163</v>
      </c>
    </row>
    <row r="57" spans="2:11" x14ac:dyDescent="0.25">
      <c r="B57" s="1">
        <f t="shared" si="1"/>
        <v>4</v>
      </c>
      <c r="C57" s="4">
        <f t="shared" si="3"/>
        <v>41</v>
      </c>
      <c r="D57" s="5">
        <v>5.4800000000000001E-2</v>
      </c>
      <c r="E57" s="2">
        <f>I56*Table4211[[#This Row],[Oprocentowanie]]/12</f>
        <v>775.75791678291819</v>
      </c>
      <c r="F57" s="2">
        <f>Table4211[[#This Row],[Cała rata]]-Table4211[[#This Row],[Odsetki normalne]]</f>
        <v>762.56887636891486</v>
      </c>
      <c r="G57" s="20">
        <f t="shared" si="2"/>
        <v>1538.326793151833</v>
      </c>
      <c r="H57" s="11">
        <v>1000</v>
      </c>
      <c r="I57" s="11">
        <f>IF(I56-F57&gt;0.001,I56-F57-Table4211[[#This Row],[Ile nadpłacamy przy tej racie?]],0)</f>
        <v>168111.42749945258</v>
      </c>
      <c r="K57" s="2">
        <f>IF(Table4211[[#This Row],[Rok]]&lt;9,Table4211[[#This Row],[Odsetki normalne]]*50%,Table4211[[#This Row],[Odsetki normalne]])</f>
        <v>387.87895839145909</v>
      </c>
    </row>
    <row r="58" spans="2:11" x14ac:dyDescent="0.25">
      <c r="B58" s="1">
        <f t="shared" si="1"/>
        <v>4</v>
      </c>
      <c r="C58" s="4">
        <f t="shared" si="3"/>
        <v>42</v>
      </c>
      <c r="D58" s="5">
        <v>5.4800000000000001E-2</v>
      </c>
      <c r="E58" s="2">
        <f>I57*Table4211[[#This Row],[Oprocentowanie]]/12</f>
        <v>767.70885224750009</v>
      </c>
      <c r="F58" s="2">
        <f>Table4211[[#This Row],[Cała rata]]-Table4211[[#This Row],[Odsetki normalne]]</f>
        <v>770.61794090433295</v>
      </c>
      <c r="G58" s="20">
        <f t="shared" si="2"/>
        <v>1538.326793151833</v>
      </c>
      <c r="H58" s="11">
        <v>1000</v>
      </c>
      <c r="I58" s="11">
        <f>IF(I57-F58&gt;0.001,I57-F58-Table4211[[#This Row],[Ile nadpłacamy przy tej racie?]],0)</f>
        <v>166340.80955854824</v>
      </c>
      <c r="K58" s="2">
        <f>IF(Table4211[[#This Row],[Rok]]&lt;9,Table4211[[#This Row],[Odsetki normalne]]*50%,Table4211[[#This Row],[Odsetki normalne]])</f>
        <v>383.85442612375005</v>
      </c>
    </row>
    <row r="59" spans="2:11" x14ac:dyDescent="0.25">
      <c r="B59" s="1">
        <f t="shared" si="1"/>
        <v>4</v>
      </c>
      <c r="C59" s="4">
        <f t="shared" si="3"/>
        <v>43</v>
      </c>
      <c r="D59" s="5">
        <v>5.4800000000000001E-2</v>
      </c>
      <c r="E59" s="2">
        <f>I58*Table4211[[#This Row],[Oprocentowanie]]/12</f>
        <v>759.62303031737031</v>
      </c>
      <c r="F59" s="2">
        <f>Table4211[[#This Row],[Cała rata]]-Table4211[[#This Row],[Odsetki normalne]]</f>
        <v>778.70376283446274</v>
      </c>
      <c r="G59" s="20">
        <f t="shared" si="2"/>
        <v>1538.326793151833</v>
      </c>
      <c r="H59" s="11">
        <v>1000</v>
      </c>
      <c r="I59" s="11">
        <f>IF(I58-F59&gt;0.001,I58-F59-Table4211[[#This Row],[Ile nadpłacamy przy tej racie?]],0)</f>
        <v>164562.10579571378</v>
      </c>
      <c r="K59" s="2">
        <f>IF(Table4211[[#This Row],[Rok]]&lt;9,Table4211[[#This Row],[Odsetki normalne]]*50%,Table4211[[#This Row],[Odsetki normalne]])</f>
        <v>379.81151515868515</v>
      </c>
    </row>
    <row r="60" spans="2:11" x14ac:dyDescent="0.25">
      <c r="B60" s="1">
        <f t="shared" si="1"/>
        <v>4</v>
      </c>
      <c r="C60" s="4">
        <f t="shared" si="3"/>
        <v>44</v>
      </c>
      <c r="D60" s="5">
        <v>5.4800000000000001E-2</v>
      </c>
      <c r="E60" s="2">
        <f>I59*Table4211[[#This Row],[Oprocentowanie]]/12</f>
        <v>751.50028313375969</v>
      </c>
      <c r="F60" s="2">
        <f>Table4211[[#This Row],[Cała rata]]-Table4211[[#This Row],[Odsetki normalne]]</f>
        <v>786.82651001807335</v>
      </c>
      <c r="G60" s="20">
        <f t="shared" si="2"/>
        <v>1538.326793151833</v>
      </c>
      <c r="H60" s="11">
        <v>1000</v>
      </c>
      <c r="I60" s="11">
        <f>IF(I59-F60&gt;0.001,I59-F60-Table4211[[#This Row],[Ile nadpłacamy przy tej racie?]],0)</f>
        <v>162775.27928569569</v>
      </c>
      <c r="K60" s="2">
        <f>IF(Table4211[[#This Row],[Rok]]&lt;9,Table4211[[#This Row],[Odsetki normalne]]*50%,Table4211[[#This Row],[Odsetki normalne]])</f>
        <v>375.75014156687985</v>
      </c>
    </row>
    <row r="61" spans="2:11" x14ac:dyDescent="0.25">
      <c r="B61" s="1">
        <f t="shared" si="1"/>
        <v>4</v>
      </c>
      <c r="C61" s="4">
        <f t="shared" si="3"/>
        <v>45</v>
      </c>
      <c r="D61" s="5">
        <v>5.4800000000000001E-2</v>
      </c>
      <c r="E61" s="2">
        <f>I60*Table4211[[#This Row],[Oprocentowanie]]/12</f>
        <v>743.34044207134366</v>
      </c>
      <c r="F61" s="2">
        <f>Table4211[[#This Row],[Cała rata]]-Table4211[[#This Row],[Odsetki normalne]]</f>
        <v>794.98635108048938</v>
      </c>
      <c r="G61" s="20">
        <f t="shared" si="2"/>
        <v>1538.326793151833</v>
      </c>
      <c r="H61" s="11">
        <v>1000</v>
      </c>
      <c r="I61" s="11">
        <f>IF(I60-F61&gt;0.001,I60-F61-Table4211[[#This Row],[Ile nadpłacamy przy tej racie?]],0)</f>
        <v>160980.29293461519</v>
      </c>
      <c r="K61" s="2">
        <f>IF(Table4211[[#This Row],[Rok]]&lt;9,Table4211[[#This Row],[Odsetki normalne]]*50%,Table4211[[#This Row],[Odsetki normalne]])</f>
        <v>371.67022103567183</v>
      </c>
    </row>
    <row r="62" spans="2:11" x14ac:dyDescent="0.25">
      <c r="B62" s="1">
        <f t="shared" si="1"/>
        <v>4</v>
      </c>
      <c r="C62" s="4">
        <f t="shared" si="3"/>
        <v>46</v>
      </c>
      <c r="D62" s="5">
        <v>5.4800000000000001E-2</v>
      </c>
      <c r="E62" s="2">
        <f>I61*Table4211[[#This Row],[Oprocentowanie]]/12</f>
        <v>735.14333773474266</v>
      </c>
      <c r="F62" s="2">
        <f>Table4211[[#This Row],[Cała rata]]-Table4211[[#This Row],[Odsetki normalne]]</f>
        <v>803.18345541709039</v>
      </c>
      <c r="G62" s="20">
        <f t="shared" si="2"/>
        <v>1538.326793151833</v>
      </c>
      <c r="H62" s="11">
        <v>1000</v>
      </c>
      <c r="I62" s="11">
        <f>IF(I61-F62&gt;0.001,I61-F62-Table4211[[#This Row],[Ile nadpłacamy przy tej racie?]],0)</f>
        <v>159177.10947919812</v>
      </c>
      <c r="K62" s="2">
        <f>IF(Table4211[[#This Row],[Rok]]&lt;9,Table4211[[#This Row],[Odsetki normalne]]*50%,Table4211[[#This Row],[Odsetki normalne]])</f>
        <v>367.57166886737133</v>
      </c>
    </row>
    <row r="63" spans="2:11" x14ac:dyDescent="0.25">
      <c r="B63" s="1">
        <f t="shared" si="1"/>
        <v>4</v>
      </c>
      <c r="C63" s="4">
        <f t="shared" si="3"/>
        <v>47</v>
      </c>
      <c r="D63" s="5">
        <v>5.4800000000000001E-2</v>
      </c>
      <c r="E63" s="2">
        <f>I62*Table4211[[#This Row],[Oprocentowanie]]/12</f>
        <v>726.90879995500472</v>
      </c>
      <c r="F63" s="2">
        <f>Table4211[[#This Row],[Cała rata]]-Table4211[[#This Row],[Odsetki normalne]]</f>
        <v>811.41799319682832</v>
      </c>
      <c r="G63" s="20">
        <f t="shared" si="2"/>
        <v>1538.326793151833</v>
      </c>
      <c r="H63" s="11">
        <v>1000</v>
      </c>
      <c r="I63" s="11">
        <f>IF(I62-F63&gt;0.001,I62-F63-Table4211[[#This Row],[Ile nadpłacamy przy tej racie?]],0)</f>
        <v>157365.69148600128</v>
      </c>
      <c r="K63" s="2">
        <f>IF(Table4211[[#This Row],[Rok]]&lt;9,Table4211[[#This Row],[Odsetki normalne]]*50%,Table4211[[#This Row],[Odsetki normalne]])</f>
        <v>363.45439997750236</v>
      </c>
    </row>
    <row r="64" spans="2:11" x14ac:dyDescent="0.25">
      <c r="B64" s="1">
        <f t="shared" si="1"/>
        <v>4</v>
      </c>
      <c r="C64" s="4">
        <f t="shared" si="3"/>
        <v>48</v>
      </c>
      <c r="D64" s="5">
        <v>5.4800000000000001E-2</v>
      </c>
      <c r="E64" s="2">
        <f>I63*Table4211[[#This Row],[Oprocentowanie]]/12</f>
        <v>718.63665778607253</v>
      </c>
      <c r="F64" s="2">
        <f>Table4211[[#This Row],[Cała rata]]-Table4211[[#This Row],[Odsetki normalne]]</f>
        <v>819.69013536576051</v>
      </c>
      <c r="G64" s="20">
        <f t="shared" si="2"/>
        <v>1538.326793151833</v>
      </c>
      <c r="H64" s="11">
        <v>1000</v>
      </c>
      <c r="I64" s="11">
        <f>IF(I63-F64&gt;0.001,I63-F64-Table4211[[#This Row],[Ile nadpłacamy przy tej racie?]],0)</f>
        <v>155546.00135063552</v>
      </c>
      <c r="K64" s="2">
        <f>IF(Table4211[[#This Row],[Rok]]&lt;9,Table4211[[#This Row],[Odsetki normalne]]*50%,Table4211[[#This Row],[Odsetki normalne]])</f>
        <v>359.31832889303627</v>
      </c>
    </row>
    <row r="65" spans="2:11" x14ac:dyDescent="0.25">
      <c r="B65" s="6">
        <f t="shared" si="1"/>
        <v>5</v>
      </c>
      <c r="C65" s="7">
        <f t="shared" si="3"/>
        <v>49</v>
      </c>
      <c r="D65" s="8">
        <v>5.4800000000000001E-2</v>
      </c>
      <c r="E65" s="9">
        <f>I64*Table4211[[#This Row],[Oprocentowanie]]/12</f>
        <v>710.32673950123547</v>
      </c>
      <c r="F65" s="9">
        <f>Table4211[[#This Row],[Cała rata]]-Table4211[[#This Row],[Odsetki normalne]]</f>
        <v>828.00005365059758</v>
      </c>
      <c r="G65" s="20">
        <f t="shared" si="2"/>
        <v>1538.326793151833</v>
      </c>
      <c r="H65" s="9">
        <v>1000</v>
      </c>
      <c r="I65" s="9">
        <f>IF(I64-F65&gt;0.001,I64-F65-Table4211[[#This Row],[Ile nadpłacamy przy tej racie?]],0)</f>
        <v>153718.00129698493</v>
      </c>
      <c r="K65" s="9">
        <f>IF(Table4211[[#This Row],[Rok]]&lt;9,Table4211[[#This Row],[Odsetki normalne]]*50%,Table4211[[#This Row],[Odsetki normalne]])</f>
        <v>355.16336975061773</v>
      </c>
    </row>
    <row r="66" spans="2:11" x14ac:dyDescent="0.25">
      <c r="B66" s="6">
        <f t="shared" si="1"/>
        <v>5</v>
      </c>
      <c r="C66" s="7">
        <f t="shared" si="3"/>
        <v>50</v>
      </c>
      <c r="D66" s="8">
        <v>5.4800000000000001E-2</v>
      </c>
      <c r="E66" s="9">
        <f>I65*Table4211[[#This Row],[Oprocentowanie]]/12</f>
        <v>701.97887258956462</v>
      </c>
      <c r="F66" s="9">
        <f>Table4211[[#This Row],[Cała rata]]-Table4211[[#This Row],[Odsetki normalne]]</f>
        <v>836.34792056226843</v>
      </c>
      <c r="G66" s="20">
        <f t="shared" si="2"/>
        <v>1538.326793151833</v>
      </c>
      <c r="H66" s="9">
        <v>1000</v>
      </c>
      <c r="I66" s="9">
        <f>IF(I65-F66&gt;0.001,I65-F66-Table4211[[#This Row],[Ile nadpłacamy przy tej racie?]],0)</f>
        <v>151881.65337642268</v>
      </c>
      <c r="K66" s="9">
        <f>IF(Table4211[[#This Row],[Rok]]&lt;9,Table4211[[#This Row],[Odsetki normalne]]*50%,Table4211[[#This Row],[Odsetki normalne]])</f>
        <v>350.98943629478231</v>
      </c>
    </row>
    <row r="67" spans="2:11" x14ac:dyDescent="0.25">
      <c r="B67" s="6">
        <f t="shared" si="1"/>
        <v>5</v>
      </c>
      <c r="C67" s="7">
        <f t="shared" si="3"/>
        <v>51</v>
      </c>
      <c r="D67" s="8">
        <v>5.4800000000000001E-2</v>
      </c>
      <c r="E67" s="9">
        <f>I66*Table4211[[#This Row],[Oprocentowanie]]/12</f>
        <v>693.59288375233018</v>
      </c>
      <c r="F67" s="9">
        <f>Table4211[[#This Row],[Cała rata]]-Table4211[[#This Row],[Odsetki normalne]]</f>
        <v>844.73390939950286</v>
      </c>
      <c r="G67" s="20">
        <f t="shared" si="2"/>
        <v>1538.326793151833</v>
      </c>
      <c r="H67" s="9">
        <v>1000</v>
      </c>
      <c r="I67" s="9">
        <f>IF(I66-F67&gt;0.001,I66-F67-Table4211[[#This Row],[Ile nadpłacamy przy tej racie?]],0)</f>
        <v>150036.91946702317</v>
      </c>
      <c r="K67" s="9">
        <f>IF(Table4211[[#This Row],[Rok]]&lt;9,Table4211[[#This Row],[Odsetki normalne]]*50%,Table4211[[#This Row],[Odsetki normalne]])</f>
        <v>346.79644187616509</v>
      </c>
    </row>
    <row r="68" spans="2:11" x14ac:dyDescent="0.25">
      <c r="B68" s="6">
        <f t="shared" si="1"/>
        <v>5</v>
      </c>
      <c r="C68" s="7">
        <f t="shared" si="3"/>
        <v>52</v>
      </c>
      <c r="D68" s="8">
        <v>5.4800000000000001E-2</v>
      </c>
      <c r="E68" s="9">
        <f>I67*Table4211[[#This Row],[Oprocentowanie]]/12</f>
        <v>685.16859889940588</v>
      </c>
      <c r="F68" s="9">
        <f>Table4211[[#This Row],[Cała rata]]-Table4211[[#This Row],[Odsetki normalne]]</f>
        <v>853.15819425242717</v>
      </c>
      <c r="G68" s="20">
        <f t="shared" si="2"/>
        <v>1538.326793151833</v>
      </c>
      <c r="H68" s="9">
        <v>1000</v>
      </c>
      <c r="I68" s="9">
        <f>IF(I67-F68&gt;0.001,I67-F68-Table4211[[#This Row],[Ile nadpłacamy przy tej racie?]],0)</f>
        <v>148183.76127277073</v>
      </c>
      <c r="K68" s="9">
        <f>IF(Table4211[[#This Row],[Rok]]&lt;9,Table4211[[#This Row],[Odsetki normalne]]*50%,Table4211[[#This Row],[Odsetki normalne]])</f>
        <v>342.58429944970294</v>
      </c>
    </row>
    <row r="69" spans="2:11" x14ac:dyDescent="0.25">
      <c r="B69" s="6">
        <f t="shared" si="1"/>
        <v>5</v>
      </c>
      <c r="C69" s="7">
        <f t="shared" si="3"/>
        <v>53</v>
      </c>
      <c r="D69" s="8">
        <v>5.4800000000000001E-2</v>
      </c>
      <c r="E69" s="9">
        <f>I68*Table4211[[#This Row],[Oprocentowanie]]/12</f>
        <v>676.70584314565303</v>
      </c>
      <c r="F69" s="9">
        <f>Table4211[[#This Row],[Cała rata]]-Table4211[[#This Row],[Odsetki normalne]]</f>
        <v>861.62095000618001</v>
      </c>
      <c r="G69" s="20">
        <f t="shared" si="2"/>
        <v>1538.326793151833</v>
      </c>
      <c r="H69" s="9">
        <v>1000</v>
      </c>
      <c r="I69" s="9">
        <f>IF(I68-F69&gt;0.001,I68-F69-Table4211[[#This Row],[Ile nadpłacamy przy tej racie?]],0)</f>
        <v>146322.14032276455</v>
      </c>
      <c r="K69" s="9">
        <f>IF(Table4211[[#This Row],[Rok]]&lt;9,Table4211[[#This Row],[Odsetki normalne]]*50%,Table4211[[#This Row],[Odsetki normalne]])</f>
        <v>338.35292157282652</v>
      </c>
    </row>
    <row r="70" spans="2:11" x14ac:dyDescent="0.25">
      <c r="B70" s="6">
        <f t="shared" si="1"/>
        <v>5</v>
      </c>
      <c r="C70" s="7">
        <f t="shared" si="3"/>
        <v>54</v>
      </c>
      <c r="D70" s="8">
        <v>5.4800000000000001E-2</v>
      </c>
      <c r="E70" s="9">
        <f>I69*Table4211[[#This Row],[Oprocentowanie]]/12</f>
        <v>668.20444080729146</v>
      </c>
      <c r="F70" s="9">
        <f>Table4211[[#This Row],[Cała rata]]-Table4211[[#This Row],[Odsetki normalne]]</f>
        <v>870.12235234454158</v>
      </c>
      <c r="G70" s="20">
        <f t="shared" si="2"/>
        <v>1538.326793151833</v>
      </c>
      <c r="H70" s="9">
        <v>1000</v>
      </c>
      <c r="I70" s="9">
        <f>IF(I69-F70&gt;0.001,I69-F70-Table4211[[#This Row],[Ile nadpłacamy przy tej racie?]],0)</f>
        <v>144452.01797042001</v>
      </c>
      <c r="K70" s="9">
        <f>IF(Table4211[[#This Row],[Rok]]&lt;9,Table4211[[#This Row],[Odsetki normalne]]*50%,Table4211[[#This Row],[Odsetki normalne]])</f>
        <v>334.10222040364573</v>
      </c>
    </row>
    <row r="71" spans="2:11" x14ac:dyDescent="0.25">
      <c r="B71" s="6">
        <f t="shared" si="1"/>
        <v>5</v>
      </c>
      <c r="C71" s="7">
        <f t="shared" si="3"/>
        <v>55</v>
      </c>
      <c r="D71" s="8">
        <v>5.4800000000000001E-2</v>
      </c>
      <c r="E71" s="9">
        <f>I70*Table4211[[#This Row],[Oprocentowanie]]/12</f>
        <v>659.66421539825137</v>
      </c>
      <c r="F71" s="9">
        <f>Table4211[[#This Row],[Cała rata]]-Table4211[[#This Row],[Odsetki normalne]]</f>
        <v>878.66257775358167</v>
      </c>
      <c r="G71" s="20">
        <f t="shared" si="2"/>
        <v>1538.326793151833</v>
      </c>
      <c r="H71" s="9">
        <v>1000</v>
      </c>
      <c r="I71" s="9">
        <f>IF(I70-F71&gt;0.001,I70-F71-Table4211[[#This Row],[Ile nadpłacamy przy tej racie?]],0)</f>
        <v>142573.35539266642</v>
      </c>
      <c r="K71" s="9">
        <f>IF(Table4211[[#This Row],[Rok]]&lt;9,Table4211[[#This Row],[Odsetki normalne]]*50%,Table4211[[#This Row],[Odsetki normalne]])</f>
        <v>329.83210769912569</v>
      </c>
    </row>
    <row r="72" spans="2:11" x14ac:dyDescent="0.25">
      <c r="B72" s="6">
        <f t="shared" si="1"/>
        <v>5</v>
      </c>
      <c r="C72" s="7">
        <f t="shared" si="3"/>
        <v>56</v>
      </c>
      <c r="D72" s="8">
        <v>5.4800000000000001E-2</v>
      </c>
      <c r="E72" s="9">
        <f>I71*Table4211[[#This Row],[Oprocentowanie]]/12</f>
        <v>651.08498962651004</v>
      </c>
      <c r="F72" s="9">
        <f>Table4211[[#This Row],[Cała rata]]-Table4211[[#This Row],[Odsetki normalne]]</f>
        <v>887.24180352532301</v>
      </c>
      <c r="G72" s="20">
        <f t="shared" si="2"/>
        <v>1538.326793151833</v>
      </c>
      <c r="H72" s="9">
        <v>1000</v>
      </c>
      <c r="I72" s="9">
        <f>IF(I71-F72&gt;0.001,I71-F72-Table4211[[#This Row],[Ile nadpłacamy przy tej racie?]],0)</f>
        <v>140686.11358914108</v>
      </c>
      <c r="K72" s="9">
        <f>IF(Table4211[[#This Row],[Rok]]&lt;9,Table4211[[#This Row],[Odsetki normalne]]*50%,Table4211[[#This Row],[Odsetki normalne]])</f>
        <v>325.54249481325502</v>
      </c>
    </row>
    <row r="73" spans="2:11" x14ac:dyDescent="0.25">
      <c r="B73" s="6">
        <f t="shared" si="1"/>
        <v>5</v>
      </c>
      <c r="C73" s="7">
        <f t="shared" si="3"/>
        <v>57</v>
      </c>
      <c r="D73" s="8">
        <v>5.4800000000000001E-2</v>
      </c>
      <c r="E73" s="9">
        <f>I72*Table4211[[#This Row],[Oprocentowanie]]/12</f>
        <v>642.46658539041096</v>
      </c>
      <c r="F73" s="9">
        <f>Table4211[[#This Row],[Cała rata]]-Table4211[[#This Row],[Odsetki normalne]]</f>
        <v>895.86020776142209</v>
      </c>
      <c r="G73" s="20">
        <f t="shared" si="2"/>
        <v>1538.326793151833</v>
      </c>
      <c r="H73" s="9">
        <v>1000</v>
      </c>
      <c r="I73" s="9">
        <f>IF(I72-F73&gt;0.001,I72-F73-Table4211[[#This Row],[Ile nadpłacamy przy tej racie?]],0)</f>
        <v>138790.25338137965</v>
      </c>
      <c r="K73" s="9">
        <f>IF(Table4211[[#This Row],[Rok]]&lt;9,Table4211[[#This Row],[Odsetki normalne]]*50%,Table4211[[#This Row],[Odsetki normalne]])</f>
        <v>321.23329269520548</v>
      </c>
    </row>
    <row r="74" spans="2:11" x14ac:dyDescent="0.25">
      <c r="B74" s="6">
        <f t="shared" si="1"/>
        <v>5</v>
      </c>
      <c r="C74" s="7">
        <f t="shared" si="3"/>
        <v>58</v>
      </c>
      <c r="D74" s="8">
        <v>5.4800000000000001E-2</v>
      </c>
      <c r="E74" s="9">
        <f>I73*Table4211[[#This Row],[Oprocentowanie]]/12</f>
        <v>633.8088237749671</v>
      </c>
      <c r="F74" s="9">
        <f>Table4211[[#This Row],[Cała rata]]-Table4211[[#This Row],[Odsetki normalne]]</f>
        <v>904.51796937686595</v>
      </c>
      <c r="G74" s="20">
        <f t="shared" si="2"/>
        <v>1538.326793151833</v>
      </c>
      <c r="H74" s="9">
        <v>1000</v>
      </c>
      <c r="I74" s="9">
        <f>IF(I73-F74&gt;0.001,I73-F74-Table4211[[#This Row],[Ile nadpłacamy przy tej racie?]],0)</f>
        <v>136885.73541200277</v>
      </c>
      <c r="K74" s="9">
        <f>IF(Table4211[[#This Row],[Rok]]&lt;9,Table4211[[#This Row],[Odsetki normalne]]*50%,Table4211[[#This Row],[Odsetki normalne]])</f>
        <v>316.90441188748355</v>
      </c>
    </row>
    <row r="75" spans="2:11" x14ac:dyDescent="0.25">
      <c r="B75" s="6">
        <f t="shared" si="1"/>
        <v>5</v>
      </c>
      <c r="C75" s="7">
        <f t="shared" si="3"/>
        <v>59</v>
      </c>
      <c r="D75" s="8">
        <v>5.4800000000000001E-2</v>
      </c>
      <c r="E75" s="9">
        <f>I74*Table4211[[#This Row],[Oprocentowanie]]/12</f>
        <v>625.11152504814606</v>
      </c>
      <c r="F75" s="9">
        <f>Table4211[[#This Row],[Cała rata]]-Table4211[[#This Row],[Odsetki normalne]]</f>
        <v>913.21526810368698</v>
      </c>
      <c r="G75" s="20">
        <f t="shared" si="2"/>
        <v>1538.326793151833</v>
      </c>
      <c r="H75" s="9">
        <v>1000</v>
      </c>
      <c r="I75" s="9">
        <f>IF(I74-F75&gt;0.001,I74-F75-Table4211[[#This Row],[Ile nadpłacamy przy tej racie?]],0)</f>
        <v>134972.52014389908</v>
      </c>
      <c r="K75" s="9">
        <f>IF(Table4211[[#This Row],[Rok]]&lt;9,Table4211[[#This Row],[Odsetki normalne]]*50%,Table4211[[#This Row],[Odsetki normalne]])</f>
        <v>312.55576252407303</v>
      </c>
    </row>
    <row r="76" spans="2:11" x14ac:dyDescent="0.25">
      <c r="B76" s="6">
        <f t="shared" si="1"/>
        <v>5</v>
      </c>
      <c r="C76" s="7">
        <f t="shared" si="3"/>
        <v>60</v>
      </c>
      <c r="D76" s="8">
        <v>5.4800000000000001E-2</v>
      </c>
      <c r="E76" s="9">
        <f>I75*Table4211[[#This Row],[Oprocentowanie]]/12</f>
        <v>616.37450865713913</v>
      </c>
      <c r="F76" s="9">
        <f>Table4211[[#This Row],[Cała rata]]-Table4211[[#This Row],[Odsetki normalne]]</f>
        <v>921.95228449469391</v>
      </c>
      <c r="G76" s="20">
        <f t="shared" si="2"/>
        <v>1538.326793151833</v>
      </c>
      <c r="H76" s="9">
        <v>1000</v>
      </c>
      <c r="I76" s="9">
        <f>IF(I75-F76&gt;0.001,I75-F76-Table4211[[#This Row],[Ile nadpłacamy przy tej racie?]],0)</f>
        <v>133050.56785940437</v>
      </c>
      <c r="K76" s="9">
        <f>IF(Table4211[[#This Row],[Rok]]&lt;9,Table4211[[#This Row],[Odsetki normalne]]*50%,Table4211[[#This Row],[Odsetki normalne]])</f>
        <v>308.18725432856957</v>
      </c>
    </row>
    <row r="77" spans="2:11" x14ac:dyDescent="0.25">
      <c r="B77" s="1">
        <f t="shared" si="1"/>
        <v>6</v>
      </c>
      <c r="C77" s="4">
        <f t="shared" si="3"/>
        <v>61</v>
      </c>
      <c r="D77" s="5">
        <v>5.4800000000000001E-2</v>
      </c>
      <c r="E77" s="2">
        <f>I76*Table4211[[#This Row],[Oprocentowanie]]/12</f>
        <v>607.59759322461332</v>
      </c>
      <c r="F77" s="2">
        <f>Table4211[[#This Row],[Cała rata]]-Table4211[[#This Row],[Odsetki normalne]]</f>
        <v>930.72919992721972</v>
      </c>
      <c r="G77" s="20">
        <f t="shared" si="2"/>
        <v>1538.326793151833</v>
      </c>
      <c r="H77" s="11">
        <v>1000</v>
      </c>
      <c r="I77" s="11">
        <f>IF(I76-F77&gt;0.001,I76-F77-Table4211[[#This Row],[Ile nadpłacamy przy tej racie?]],0)</f>
        <v>131119.83865947716</v>
      </c>
      <c r="K77" s="2">
        <f>IF(Table4211[[#This Row],[Rok]]&lt;9,Table4211[[#This Row],[Odsetki normalne]]*50%,Table4211[[#This Row],[Odsetki normalne]])</f>
        <v>303.79879661230666</v>
      </c>
    </row>
    <row r="78" spans="2:11" x14ac:dyDescent="0.25">
      <c r="B78" s="1">
        <f t="shared" si="1"/>
        <v>6</v>
      </c>
      <c r="C78" s="4">
        <f t="shared" si="3"/>
        <v>62</v>
      </c>
      <c r="D78" s="5">
        <v>5.4800000000000001E-2</v>
      </c>
      <c r="E78" s="2">
        <f>I77*Table4211[[#This Row],[Oprocentowanie]]/12</f>
        <v>598.78059654494575</v>
      </c>
      <c r="F78" s="2">
        <f>Table4211[[#This Row],[Cała rata]]-Table4211[[#This Row],[Odsetki normalne]]</f>
        <v>939.54619660688729</v>
      </c>
      <c r="G78" s="20">
        <f t="shared" si="2"/>
        <v>1538.326793151833</v>
      </c>
      <c r="H78" s="11">
        <v>1000</v>
      </c>
      <c r="I78" s="11">
        <f>IF(I77-F78&gt;0.001,I77-F78-Table4211[[#This Row],[Ile nadpłacamy przy tej racie?]],0)</f>
        <v>129180.29246287027</v>
      </c>
      <c r="K78" s="2">
        <f>IF(Table4211[[#This Row],[Rok]]&lt;9,Table4211[[#This Row],[Odsetki normalne]]*50%,Table4211[[#This Row],[Odsetki normalne]])</f>
        <v>299.39029827247288</v>
      </c>
    </row>
    <row r="79" spans="2:11" x14ac:dyDescent="0.25">
      <c r="B79" s="1">
        <f t="shared" si="1"/>
        <v>6</v>
      </c>
      <c r="C79" s="4">
        <f t="shared" si="3"/>
        <v>63</v>
      </c>
      <c r="D79" s="5">
        <v>5.4800000000000001E-2</v>
      </c>
      <c r="E79" s="2">
        <f>I78*Table4211[[#This Row],[Oprocentowanie]]/12</f>
        <v>589.92333558044095</v>
      </c>
      <c r="F79" s="2">
        <f>Table4211[[#This Row],[Cała rata]]-Table4211[[#This Row],[Odsetki normalne]]</f>
        <v>948.4034575713921</v>
      </c>
      <c r="G79" s="20">
        <f t="shared" si="2"/>
        <v>1538.326793151833</v>
      </c>
      <c r="H79" s="11">
        <v>1000</v>
      </c>
      <c r="I79" s="11">
        <f>IF(I78-F79&gt;0.001,I78-F79-Table4211[[#This Row],[Ile nadpłacamy przy tej racie?]],0)</f>
        <v>127231.88900529889</v>
      </c>
      <c r="K79" s="2">
        <f>IF(Table4211[[#This Row],[Rok]]&lt;9,Table4211[[#This Row],[Odsetki normalne]]*50%,Table4211[[#This Row],[Odsetki normalne]])</f>
        <v>294.96166779022047</v>
      </c>
    </row>
    <row r="80" spans="2:11" x14ac:dyDescent="0.25">
      <c r="B80" s="1">
        <f t="shared" si="1"/>
        <v>6</v>
      </c>
      <c r="C80" s="4">
        <f t="shared" si="3"/>
        <v>64</v>
      </c>
      <c r="D80" s="5">
        <v>5.4800000000000001E-2</v>
      </c>
      <c r="E80" s="2">
        <f>I79*Table4211[[#This Row],[Oprocentowanie]]/12</f>
        <v>581.02562645753153</v>
      </c>
      <c r="F80" s="2">
        <f>Table4211[[#This Row],[Cała rata]]-Table4211[[#This Row],[Odsetki normalne]]</f>
        <v>957.30116669430151</v>
      </c>
      <c r="G80" s="20">
        <f t="shared" si="2"/>
        <v>1538.326793151833</v>
      </c>
      <c r="H80" s="11">
        <v>1000</v>
      </c>
      <c r="I80" s="11">
        <f>IF(I79-F80&gt;0.001,I79-F80-Table4211[[#This Row],[Ile nadpłacamy przy tej racie?]],0)</f>
        <v>125274.58783860458</v>
      </c>
      <c r="K80" s="2">
        <f>IF(Table4211[[#This Row],[Rok]]&lt;9,Table4211[[#This Row],[Odsetki normalne]]*50%,Table4211[[#This Row],[Odsetki normalne]])</f>
        <v>290.51281322876576</v>
      </c>
    </row>
    <row r="81" spans="2:11" x14ac:dyDescent="0.25">
      <c r="B81" s="1">
        <f t="shared" si="1"/>
        <v>6</v>
      </c>
      <c r="C81" s="4">
        <f t="shared" si="3"/>
        <v>65</v>
      </c>
      <c r="D81" s="5">
        <v>5.4800000000000001E-2</v>
      </c>
      <c r="E81" s="2">
        <f>I80*Table4211[[#This Row],[Oprocentowanie]]/12</f>
        <v>572.08728446296095</v>
      </c>
      <c r="F81" s="2">
        <f>Table4211[[#This Row],[Cała rata]]-Table4211[[#This Row],[Odsetki normalne]]</f>
        <v>966.23950868887209</v>
      </c>
      <c r="G81" s="20">
        <f t="shared" si="2"/>
        <v>1538.326793151833</v>
      </c>
      <c r="H81" s="11">
        <v>1000</v>
      </c>
      <c r="I81" s="11">
        <f>IF(I80-F81&gt;0.001,I80-F81-Table4211[[#This Row],[Ile nadpłacamy przy tej racie?]],0)</f>
        <v>123308.34832991571</v>
      </c>
      <c r="K81" s="2">
        <f>IF(Table4211[[#This Row],[Rok]]&lt;9,Table4211[[#This Row],[Odsetki normalne]]*50%,Table4211[[#This Row],[Odsetki normalne]])</f>
        <v>286.04364223148048</v>
      </c>
    </row>
    <row r="82" spans="2:11" x14ac:dyDescent="0.25">
      <c r="B82" s="1">
        <f t="shared" ref="B82:B145" si="4">ROUNDUP(C82/12,0)</f>
        <v>6</v>
      </c>
      <c r="C82" s="4">
        <f t="shared" si="3"/>
        <v>66</v>
      </c>
      <c r="D82" s="5">
        <v>5.4800000000000001E-2</v>
      </c>
      <c r="E82" s="2">
        <f>I81*Table4211[[#This Row],[Oprocentowanie]]/12</f>
        <v>563.10812403994839</v>
      </c>
      <c r="F82" s="2">
        <f>Table4211[[#This Row],[Cała rata]]-Table4211[[#This Row],[Odsetki normalne]]</f>
        <v>975.21866911188465</v>
      </c>
      <c r="G82" s="20">
        <f t="shared" ref="G82:G145" si="5">IF(I81&gt;0.001,-$C$8,0)</f>
        <v>1538.326793151833</v>
      </c>
      <c r="H82" s="11">
        <v>1000</v>
      </c>
      <c r="I82" s="11">
        <f>IF(I81-F82&gt;0.001,I81-F82-Table4211[[#This Row],[Ile nadpłacamy przy tej racie?]],0)</f>
        <v>121333.12966080382</v>
      </c>
      <c r="K82" s="2">
        <f>IF(Table4211[[#This Row],[Rok]]&lt;9,Table4211[[#This Row],[Odsetki normalne]]*50%,Table4211[[#This Row],[Odsetki normalne]])</f>
        <v>281.5540620199742</v>
      </c>
    </row>
    <row r="83" spans="2:11" x14ac:dyDescent="0.25">
      <c r="B83" s="1">
        <f t="shared" si="4"/>
        <v>6</v>
      </c>
      <c r="C83" s="4">
        <f t="shared" ref="C83:C146" si="6">C82+1</f>
        <v>67</v>
      </c>
      <c r="D83" s="5">
        <v>5.4800000000000001E-2</v>
      </c>
      <c r="E83" s="2">
        <f>I82*Table4211[[#This Row],[Oprocentowanie]]/12</f>
        <v>554.0879587843375</v>
      </c>
      <c r="F83" s="2">
        <f>Table4211[[#This Row],[Cała rata]]-Table4211[[#This Row],[Odsetki normalne]]</f>
        <v>984.23883436749554</v>
      </c>
      <c r="G83" s="20">
        <f t="shared" si="5"/>
        <v>1538.326793151833</v>
      </c>
      <c r="H83" s="11">
        <v>1000</v>
      </c>
      <c r="I83" s="11">
        <f>IF(I82-F83&gt;0.001,I82-F83-Table4211[[#This Row],[Ile nadpłacamy przy tej racie?]],0)</f>
        <v>119348.89082643633</v>
      </c>
      <c r="K83" s="2">
        <f>IF(Table4211[[#This Row],[Rok]]&lt;9,Table4211[[#This Row],[Odsetki normalne]]*50%,Table4211[[#This Row],[Odsetki normalne]])</f>
        <v>277.04397939216875</v>
      </c>
    </row>
    <row r="84" spans="2:11" x14ac:dyDescent="0.25">
      <c r="B84" s="1">
        <f t="shared" si="4"/>
        <v>6</v>
      </c>
      <c r="C84" s="4">
        <f t="shared" si="6"/>
        <v>68</v>
      </c>
      <c r="D84" s="5">
        <v>5.4800000000000001E-2</v>
      </c>
      <c r="E84" s="2">
        <f>I83*Table4211[[#This Row],[Oprocentowanie]]/12</f>
        <v>545.02660144072593</v>
      </c>
      <c r="F84" s="2">
        <f>Table4211[[#This Row],[Cała rata]]-Table4211[[#This Row],[Odsetki normalne]]</f>
        <v>993.30019171110712</v>
      </c>
      <c r="G84" s="20">
        <f t="shared" si="5"/>
        <v>1538.326793151833</v>
      </c>
      <c r="H84" s="11">
        <v>1000</v>
      </c>
      <c r="I84" s="11">
        <f>IF(I83-F84&gt;0.001,I83-F84-Table4211[[#This Row],[Ile nadpłacamy przy tej racie?]],0)</f>
        <v>117355.59063472522</v>
      </c>
      <c r="K84" s="2">
        <f>IF(Table4211[[#This Row],[Rok]]&lt;9,Table4211[[#This Row],[Odsetki normalne]]*50%,Table4211[[#This Row],[Odsetki normalne]])</f>
        <v>272.51330072036296</v>
      </c>
    </row>
    <row r="85" spans="2:11" x14ac:dyDescent="0.25">
      <c r="B85" s="1">
        <f t="shared" si="4"/>
        <v>6</v>
      </c>
      <c r="C85" s="4">
        <f t="shared" si="6"/>
        <v>69</v>
      </c>
      <c r="D85" s="5">
        <v>5.4800000000000001E-2</v>
      </c>
      <c r="E85" s="2">
        <f>I84*Table4211[[#This Row],[Oprocentowanie]]/12</f>
        <v>535.92386389857847</v>
      </c>
      <c r="F85" s="2">
        <f>Table4211[[#This Row],[Cała rata]]-Table4211[[#This Row],[Odsetki normalne]]</f>
        <v>1002.4029292532546</v>
      </c>
      <c r="G85" s="20">
        <f t="shared" si="5"/>
        <v>1538.326793151833</v>
      </c>
      <c r="H85" s="11">
        <v>1000</v>
      </c>
      <c r="I85" s="11">
        <f>IF(I84-F85&gt;0.001,I84-F85-Table4211[[#This Row],[Ile nadpłacamy przy tej racie?]],0)</f>
        <v>115353.18770547197</v>
      </c>
      <c r="K85" s="2">
        <f>IF(Table4211[[#This Row],[Rok]]&lt;9,Table4211[[#This Row],[Odsetki normalne]]*50%,Table4211[[#This Row],[Odsetki normalne]])</f>
        <v>267.96193194928924</v>
      </c>
    </row>
    <row r="86" spans="2:11" x14ac:dyDescent="0.25">
      <c r="B86" s="1">
        <f t="shared" si="4"/>
        <v>6</v>
      </c>
      <c r="C86" s="4">
        <f t="shared" si="6"/>
        <v>70</v>
      </c>
      <c r="D86" s="5">
        <v>5.4800000000000001E-2</v>
      </c>
      <c r="E86" s="2">
        <f>I85*Table4211[[#This Row],[Oprocentowanie]]/12</f>
        <v>526.77955718832197</v>
      </c>
      <c r="F86" s="2">
        <f>Table4211[[#This Row],[Cała rata]]-Table4211[[#This Row],[Odsetki normalne]]</f>
        <v>1011.5472359635111</v>
      </c>
      <c r="G86" s="20">
        <f t="shared" si="5"/>
        <v>1538.326793151833</v>
      </c>
      <c r="H86" s="11">
        <v>1000</v>
      </c>
      <c r="I86" s="11">
        <f>IF(I85-F86&gt;0.001,I85-F86-Table4211[[#This Row],[Ile nadpłacamy przy tej racie?]],0)</f>
        <v>113341.64046950845</v>
      </c>
      <c r="K86" s="2">
        <f>IF(Table4211[[#This Row],[Rok]]&lt;9,Table4211[[#This Row],[Odsetki normalne]]*50%,Table4211[[#This Row],[Odsetki normalne]])</f>
        <v>263.38977859416099</v>
      </c>
    </row>
    <row r="87" spans="2:11" x14ac:dyDescent="0.25">
      <c r="B87" s="1">
        <f t="shared" si="4"/>
        <v>6</v>
      </c>
      <c r="C87" s="4">
        <f t="shared" si="6"/>
        <v>71</v>
      </c>
      <c r="D87" s="5">
        <v>5.4800000000000001E-2</v>
      </c>
      <c r="E87" s="2">
        <f>I86*Table4211[[#This Row],[Oprocentowanie]]/12</f>
        <v>517.59349147742194</v>
      </c>
      <c r="F87" s="2">
        <f>Table4211[[#This Row],[Cała rata]]-Table4211[[#This Row],[Odsetki normalne]]</f>
        <v>1020.7333016744111</v>
      </c>
      <c r="G87" s="20">
        <f t="shared" si="5"/>
        <v>1538.326793151833</v>
      </c>
      <c r="H87" s="11">
        <v>1000</v>
      </c>
      <c r="I87" s="11">
        <f>IF(I86-F87&gt;0.001,I86-F87-Table4211[[#This Row],[Ile nadpłacamy przy tej racie?]],0)</f>
        <v>111320.90716783404</v>
      </c>
      <c r="K87" s="2">
        <f>IF(Table4211[[#This Row],[Rok]]&lt;9,Table4211[[#This Row],[Odsetki normalne]]*50%,Table4211[[#This Row],[Odsetki normalne]])</f>
        <v>258.79674573871097</v>
      </c>
    </row>
    <row r="88" spans="2:11" x14ac:dyDescent="0.25">
      <c r="B88" s="1">
        <f t="shared" si="4"/>
        <v>6</v>
      </c>
      <c r="C88" s="4">
        <f t="shared" si="6"/>
        <v>72</v>
      </c>
      <c r="D88" s="5">
        <v>5.4800000000000001E-2</v>
      </c>
      <c r="E88" s="2">
        <f>I87*Table4211[[#This Row],[Oprocentowanie]]/12</f>
        <v>508.36547606644217</v>
      </c>
      <c r="F88" s="2">
        <f>Table4211[[#This Row],[Cała rata]]-Table4211[[#This Row],[Odsetki normalne]]</f>
        <v>1029.9613170853909</v>
      </c>
      <c r="G88" s="20">
        <f t="shared" si="5"/>
        <v>1538.326793151833</v>
      </c>
      <c r="H88" s="11">
        <v>1000</v>
      </c>
      <c r="I88" s="11">
        <f>IF(I87-F88&gt;0.001,I87-F88-Table4211[[#This Row],[Ile nadpłacamy przy tej racie?]],0)</f>
        <v>109290.94585074866</v>
      </c>
      <c r="K88" s="2">
        <f>IF(Table4211[[#This Row],[Rok]]&lt;9,Table4211[[#This Row],[Odsetki normalne]]*50%,Table4211[[#This Row],[Odsetki normalne]])</f>
        <v>254.18273803322109</v>
      </c>
    </row>
    <row r="89" spans="2:11" x14ac:dyDescent="0.25">
      <c r="B89" s="6">
        <f t="shared" si="4"/>
        <v>7</v>
      </c>
      <c r="C89" s="7">
        <f t="shared" si="6"/>
        <v>73</v>
      </c>
      <c r="D89" s="8">
        <v>5.4800000000000001E-2</v>
      </c>
      <c r="E89" s="9">
        <f>I88*Table4211[[#This Row],[Oprocentowanie]]/12</f>
        <v>499.09531938508553</v>
      </c>
      <c r="F89" s="9">
        <f>Table4211[[#This Row],[Cała rata]]-Table4211[[#This Row],[Odsetki normalne]]</f>
        <v>1039.2314737667475</v>
      </c>
      <c r="G89" s="20">
        <f t="shared" si="5"/>
        <v>1538.326793151833</v>
      </c>
      <c r="H89" s="9">
        <v>1000</v>
      </c>
      <c r="I89" s="9">
        <f>IF(I88-F89&gt;0.001,I88-F89-Table4211[[#This Row],[Ile nadpłacamy przy tej racie?]],0)</f>
        <v>107251.71437698191</v>
      </c>
      <c r="K89" s="9">
        <f>IF(Table4211[[#This Row],[Rok]]&lt;9,Table4211[[#This Row],[Odsetki normalne]]*50%,Table4211[[#This Row],[Odsetki normalne]])</f>
        <v>249.54765969254277</v>
      </c>
    </row>
    <row r="90" spans="2:11" x14ac:dyDescent="0.25">
      <c r="B90" s="6">
        <f t="shared" si="4"/>
        <v>7</v>
      </c>
      <c r="C90" s="7">
        <f t="shared" si="6"/>
        <v>74</v>
      </c>
      <c r="D90" s="8">
        <v>5.4800000000000001E-2</v>
      </c>
      <c r="E90" s="9">
        <f>I89*Table4211[[#This Row],[Oprocentowanie]]/12</f>
        <v>489.78282898821743</v>
      </c>
      <c r="F90" s="9">
        <f>Table4211[[#This Row],[Cała rata]]-Table4211[[#This Row],[Odsetki normalne]]</f>
        <v>1048.5439641636156</v>
      </c>
      <c r="G90" s="20">
        <f t="shared" si="5"/>
        <v>1538.326793151833</v>
      </c>
      <c r="H90" s="9">
        <v>1000</v>
      </c>
      <c r="I90" s="9">
        <f>IF(I89-F90&gt;0.001,I89-F90-Table4211[[#This Row],[Ile nadpłacamy przy tej racie?]],0)</f>
        <v>105203.17041281829</v>
      </c>
      <c r="K90" s="9">
        <f>IF(Table4211[[#This Row],[Rok]]&lt;9,Table4211[[#This Row],[Odsetki normalne]]*50%,Table4211[[#This Row],[Odsetki normalne]])</f>
        <v>244.89141449410872</v>
      </c>
    </row>
    <row r="91" spans="2:11" x14ac:dyDescent="0.25">
      <c r="B91" s="6">
        <f t="shared" si="4"/>
        <v>7</v>
      </c>
      <c r="C91" s="7">
        <f t="shared" si="6"/>
        <v>75</v>
      </c>
      <c r="D91" s="8">
        <v>5.4800000000000001E-2</v>
      </c>
      <c r="E91" s="9">
        <f>I90*Table4211[[#This Row],[Oprocentowanie]]/12</f>
        <v>480.42781155187021</v>
      </c>
      <c r="F91" s="9">
        <f>Table4211[[#This Row],[Cała rata]]-Table4211[[#This Row],[Odsetki normalne]]</f>
        <v>1057.8989815999628</v>
      </c>
      <c r="G91" s="20">
        <f t="shared" si="5"/>
        <v>1538.326793151833</v>
      </c>
      <c r="H91" s="9">
        <v>1000</v>
      </c>
      <c r="I91" s="9">
        <f>IF(I90-F91&gt;0.001,I90-F91-Table4211[[#This Row],[Ile nadpłacamy przy tej racie?]],0)</f>
        <v>103145.27143121832</v>
      </c>
      <c r="K91" s="9">
        <f>IF(Table4211[[#This Row],[Rok]]&lt;9,Table4211[[#This Row],[Odsetki normalne]]*50%,Table4211[[#This Row],[Odsetki normalne]])</f>
        <v>240.2139057759351</v>
      </c>
    </row>
    <row r="92" spans="2:11" x14ac:dyDescent="0.25">
      <c r="B92" s="6">
        <f t="shared" si="4"/>
        <v>7</v>
      </c>
      <c r="C92" s="7">
        <f t="shared" si="6"/>
        <v>76</v>
      </c>
      <c r="D92" s="8">
        <v>5.4800000000000001E-2</v>
      </c>
      <c r="E92" s="9">
        <f>I91*Table4211[[#This Row],[Oprocentowanie]]/12</f>
        <v>471.03007286923031</v>
      </c>
      <c r="F92" s="9">
        <f>Table4211[[#This Row],[Cała rata]]-Table4211[[#This Row],[Odsetki normalne]]</f>
        <v>1067.2967202826028</v>
      </c>
      <c r="G92" s="20">
        <f t="shared" si="5"/>
        <v>1538.326793151833</v>
      </c>
      <c r="H92" s="9">
        <v>1000</v>
      </c>
      <c r="I92" s="9">
        <f>IF(I91-F92&gt;0.001,I91-F92-Table4211[[#This Row],[Ile nadpłacamy przy tej racie?]],0)</f>
        <v>101077.97471093573</v>
      </c>
      <c r="K92" s="9">
        <f>IF(Table4211[[#This Row],[Rok]]&lt;9,Table4211[[#This Row],[Odsetki normalne]]*50%,Table4211[[#This Row],[Odsetki normalne]])</f>
        <v>235.51503643461515</v>
      </c>
    </row>
    <row r="93" spans="2:11" x14ac:dyDescent="0.25">
      <c r="B93" s="6">
        <f t="shared" si="4"/>
        <v>7</v>
      </c>
      <c r="C93" s="7">
        <f t="shared" si="6"/>
        <v>77</v>
      </c>
      <c r="D93" s="8">
        <v>5.4800000000000001E-2</v>
      </c>
      <c r="E93" s="9">
        <f>I92*Table4211[[#This Row],[Oprocentowanie]]/12</f>
        <v>461.58941784660647</v>
      </c>
      <c r="F93" s="9">
        <f>Table4211[[#This Row],[Cała rata]]-Table4211[[#This Row],[Odsetki normalne]]</f>
        <v>1076.7373753052266</v>
      </c>
      <c r="G93" s="20">
        <f t="shared" si="5"/>
        <v>1538.326793151833</v>
      </c>
      <c r="H93" s="9">
        <v>1000</v>
      </c>
      <c r="I93" s="9">
        <f>IF(I92-F93&gt;0.001,I92-F93-Table4211[[#This Row],[Ile nadpłacamy przy tej racie?]],0)</f>
        <v>99001.237335630503</v>
      </c>
      <c r="K93" s="9">
        <f>IF(Table4211[[#This Row],[Rok]]&lt;9,Table4211[[#This Row],[Odsetki normalne]]*50%,Table4211[[#This Row],[Odsetki normalne]])</f>
        <v>230.79470892330323</v>
      </c>
    </row>
    <row r="94" spans="2:11" x14ac:dyDescent="0.25">
      <c r="B94" s="6">
        <f t="shared" si="4"/>
        <v>7</v>
      </c>
      <c r="C94" s="7">
        <f t="shared" si="6"/>
        <v>78</v>
      </c>
      <c r="D94" s="8">
        <v>5.4800000000000001E-2</v>
      </c>
      <c r="E94" s="9">
        <f>I93*Table4211[[#This Row],[Oprocentowanie]]/12</f>
        <v>452.10565049937935</v>
      </c>
      <c r="F94" s="9">
        <f>Table4211[[#This Row],[Cała rata]]-Table4211[[#This Row],[Odsetki normalne]]</f>
        <v>1086.2211426524536</v>
      </c>
      <c r="G94" s="20">
        <f t="shared" si="5"/>
        <v>1538.326793151833</v>
      </c>
      <c r="H94" s="9">
        <v>1000</v>
      </c>
      <c r="I94" s="9">
        <f>IF(I93-F94&gt;0.001,I93-F94-Table4211[[#This Row],[Ile nadpłacamy przy tej racie?]],0)</f>
        <v>96915.016192978044</v>
      </c>
      <c r="K94" s="9">
        <f>IF(Table4211[[#This Row],[Rok]]&lt;9,Table4211[[#This Row],[Odsetki normalne]]*50%,Table4211[[#This Row],[Odsetki normalne]])</f>
        <v>226.05282524968968</v>
      </c>
    </row>
    <row r="95" spans="2:11" x14ac:dyDescent="0.25">
      <c r="B95" s="6">
        <f t="shared" si="4"/>
        <v>7</v>
      </c>
      <c r="C95" s="7">
        <f t="shared" si="6"/>
        <v>79</v>
      </c>
      <c r="D95" s="8">
        <v>5.4800000000000001E-2</v>
      </c>
      <c r="E95" s="9">
        <f>I94*Table4211[[#This Row],[Oprocentowanie]]/12</f>
        <v>442.57857394793308</v>
      </c>
      <c r="F95" s="9">
        <f>Table4211[[#This Row],[Cała rata]]-Table4211[[#This Row],[Odsetki normalne]]</f>
        <v>1095.7482192038999</v>
      </c>
      <c r="G95" s="20">
        <f t="shared" si="5"/>
        <v>1538.326793151833</v>
      </c>
      <c r="H95" s="9">
        <v>1000</v>
      </c>
      <c r="I95" s="9">
        <f>IF(I94-F95&gt;0.001,I94-F95-Table4211[[#This Row],[Ile nadpłacamy przy tej racie?]],0)</f>
        <v>94819.267973774142</v>
      </c>
      <c r="K95" s="9">
        <f>IF(Table4211[[#This Row],[Rok]]&lt;9,Table4211[[#This Row],[Odsetki normalne]]*50%,Table4211[[#This Row],[Odsetki normalne]])</f>
        <v>221.28928697396654</v>
      </c>
    </row>
    <row r="96" spans="2:11" x14ac:dyDescent="0.25">
      <c r="B96" s="6">
        <f t="shared" si="4"/>
        <v>7</v>
      </c>
      <c r="C96" s="7">
        <f t="shared" si="6"/>
        <v>80</v>
      </c>
      <c r="D96" s="8">
        <v>5.4800000000000001E-2</v>
      </c>
      <c r="E96" s="9">
        <f>I95*Table4211[[#This Row],[Oprocentowanie]]/12</f>
        <v>433.00799041356862</v>
      </c>
      <c r="F96" s="9">
        <f>Table4211[[#This Row],[Cała rata]]-Table4211[[#This Row],[Odsetki normalne]]</f>
        <v>1105.3188027382644</v>
      </c>
      <c r="G96" s="20">
        <f t="shared" si="5"/>
        <v>1538.326793151833</v>
      </c>
      <c r="H96" s="9">
        <v>1000</v>
      </c>
      <c r="I96" s="9">
        <f>IF(I95-F96&gt;0.001,I95-F96-Table4211[[#This Row],[Ile nadpłacamy przy tej racie?]],0)</f>
        <v>92713.949171035871</v>
      </c>
      <c r="K96" s="9">
        <f>IF(Table4211[[#This Row],[Rok]]&lt;9,Table4211[[#This Row],[Odsetki normalne]]*50%,Table4211[[#This Row],[Odsetki normalne]])</f>
        <v>216.50399520678431</v>
      </c>
    </row>
    <row r="97" spans="2:11" x14ac:dyDescent="0.25">
      <c r="B97" s="6">
        <f t="shared" si="4"/>
        <v>7</v>
      </c>
      <c r="C97" s="7">
        <f t="shared" si="6"/>
        <v>81</v>
      </c>
      <c r="D97" s="8">
        <v>5.4800000000000001E-2</v>
      </c>
      <c r="E97" s="9">
        <f>I96*Table4211[[#This Row],[Oprocentowanie]]/12</f>
        <v>423.39370121439714</v>
      </c>
      <c r="F97" s="9">
        <f>Table4211[[#This Row],[Cała rata]]-Table4211[[#This Row],[Odsetki normalne]]</f>
        <v>1114.9330919374358</v>
      </c>
      <c r="G97" s="20">
        <f t="shared" si="5"/>
        <v>1538.326793151833</v>
      </c>
      <c r="H97" s="9">
        <v>1000</v>
      </c>
      <c r="I97" s="9">
        <f>IF(I96-F97&gt;0.001,I96-F97-Table4211[[#This Row],[Ile nadpłacamy przy tej racie?]],0)</f>
        <v>90599.016079098437</v>
      </c>
      <c r="K97" s="9">
        <f>IF(Table4211[[#This Row],[Rok]]&lt;9,Table4211[[#This Row],[Odsetki normalne]]*50%,Table4211[[#This Row],[Odsetki normalne]])</f>
        <v>211.69685060719857</v>
      </c>
    </row>
    <row r="98" spans="2:11" x14ac:dyDescent="0.25">
      <c r="B98" s="6">
        <f t="shared" si="4"/>
        <v>7</v>
      </c>
      <c r="C98" s="7">
        <f t="shared" si="6"/>
        <v>82</v>
      </c>
      <c r="D98" s="8">
        <v>5.4800000000000001E-2</v>
      </c>
      <c r="E98" s="9">
        <f>I97*Table4211[[#This Row],[Oprocentowanie]]/12</f>
        <v>413.73550676121619</v>
      </c>
      <c r="F98" s="9">
        <f>Table4211[[#This Row],[Cała rata]]-Table4211[[#This Row],[Odsetki normalne]]</f>
        <v>1124.5912863906169</v>
      </c>
      <c r="G98" s="20">
        <f t="shared" si="5"/>
        <v>1538.326793151833</v>
      </c>
      <c r="H98" s="9">
        <v>1000</v>
      </c>
      <c r="I98" s="9">
        <f>IF(I97-F98&gt;0.001,I97-F98-Table4211[[#This Row],[Ile nadpłacamy przy tej racie?]],0)</f>
        <v>88474.424792707825</v>
      </c>
      <c r="K98" s="9">
        <f>IF(Table4211[[#This Row],[Rok]]&lt;9,Table4211[[#This Row],[Odsetki normalne]]*50%,Table4211[[#This Row],[Odsetki normalne]])</f>
        <v>206.86775338060809</v>
      </c>
    </row>
    <row r="99" spans="2:11" x14ac:dyDescent="0.25">
      <c r="B99" s="6">
        <f t="shared" si="4"/>
        <v>7</v>
      </c>
      <c r="C99" s="7">
        <f t="shared" si="6"/>
        <v>83</v>
      </c>
      <c r="D99" s="8">
        <v>5.4800000000000001E-2</v>
      </c>
      <c r="E99" s="9">
        <f>I98*Table4211[[#This Row],[Oprocentowanie]]/12</f>
        <v>404.03320655336574</v>
      </c>
      <c r="F99" s="9">
        <f>Table4211[[#This Row],[Cała rata]]-Table4211[[#This Row],[Odsetki normalne]]</f>
        <v>1134.2935865984673</v>
      </c>
      <c r="G99" s="20">
        <f t="shared" si="5"/>
        <v>1538.326793151833</v>
      </c>
      <c r="H99" s="9">
        <v>1000</v>
      </c>
      <c r="I99" s="9">
        <f>IF(I98-F99&gt;0.001,I98-F99-Table4211[[#This Row],[Ile nadpłacamy przy tej racie?]],0)</f>
        <v>86340.131206109363</v>
      </c>
      <c r="K99" s="9">
        <f>IF(Table4211[[#This Row],[Rok]]&lt;9,Table4211[[#This Row],[Odsetki normalne]]*50%,Table4211[[#This Row],[Odsetki normalne]])</f>
        <v>202.01660327668287</v>
      </c>
    </row>
    <row r="100" spans="2:11" x14ac:dyDescent="0.25">
      <c r="B100" s="6">
        <f t="shared" si="4"/>
        <v>7</v>
      </c>
      <c r="C100" s="7">
        <f t="shared" si="6"/>
        <v>84</v>
      </c>
      <c r="D100" s="8">
        <v>5.4800000000000001E-2</v>
      </c>
      <c r="E100" s="9">
        <f>I99*Table4211[[#This Row],[Oprocentowanie]]/12</f>
        <v>394.28659917456611</v>
      </c>
      <c r="F100" s="9">
        <f>Table4211[[#This Row],[Cała rata]]-Table4211[[#This Row],[Odsetki normalne]]</f>
        <v>1144.0401939772669</v>
      </c>
      <c r="G100" s="20">
        <f t="shared" si="5"/>
        <v>1538.326793151833</v>
      </c>
      <c r="H100" s="9">
        <v>1000</v>
      </c>
      <c r="I100" s="9">
        <f>IF(I99-F100&gt;0.001,I99-F100-Table4211[[#This Row],[Ile nadpłacamy przy tej racie?]],0)</f>
        <v>84196.091012132092</v>
      </c>
      <c r="K100" s="9">
        <f>IF(Table4211[[#This Row],[Rok]]&lt;9,Table4211[[#This Row],[Odsetki normalne]]*50%,Table4211[[#This Row],[Odsetki normalne]])</f>
        <v>197.14329958728305</v>
      </c>
    </row>
    <row r="101" spans="2:11" x14ac:dyDescent="0.25">
      <c r="B101" s="1">
        <f t="shared" si="4"/>
        <v>8</v>
      </c>
      <c r="C101" s="4">
        <f t="shared" si="6"/>
        <v>85</v>
      </c>
      <c r="D101" s="5">
        <v>5.4800000000000001E-2</v>
      </c>
      <c r="E101" s="2">
        <f>I100*Table4211[[#This Row],[Oprocentowanie]]/12</f>
        <v>384.49548228873658</v>
      </c>
      <c r="F101" s="2">
        <f>Table4211[[#This Row],[Cała rata]]-Table4211[[#This Row],[Odsetki normalne]]</f>
        <v>1153.8313108630964</v>
      </c>
      <c r="G101" s="20">
        <f t="shared" si="5"/>
        <v>1538.326793151833</v>
      </c>
      <c r="H101" s="2">
        <v>1000</v>
      </c>
      <c r="I101" s="11">
        <f>IF(I100-F101&gt;0.001,I100-F101-Table4211[[#This Row],[Ile nadpłacamy przy tej racie?]],0)</f>
        <v>82042.259701268995</v>
      </c>
      <c r="K101" s="2">
        <f>IF(Table4211[[#This Row],[Rok]]&lt;9,Table4211[[#This Row],[Odsetki normalne]]*50%,Table4211[[#This Row],[Odsetki normalne]])</f>
        <v>192.24774114436829</v>
      </c>
    </row>
    <row r="102" spans="2:11" x14ac:dyDescent="0.25">
      <c r="B102" s="1">
        <f t="shared" si="4"/>
        <v>8</v>
      </c>
      <c r="C102" s="4">
        <f t="shared" si="6"/>
        <v>86</v>
      </c>
      <c r="D102" s="5">
        <v>5.4800000000000001E-2</v>
      </c>
      <c r="E102" s="2">
        <f>I101*Table4211[[#This Row],[Oprocentowanie]]/12</f>
        <v>374.65965263579506</v>
      </c>
      <c r="F102" s="2">
        <f>Table4211[[#This Row],[Cała rata]]-Table4211[[#This Row],[Odsetki normalne]]</f>
        <v>1163.667140516038</v>
      </c>
      <c r="G102" s="20">
        <f t="shared" si="5"/>
        <v>1538.326793151833</v>
      </c>
      <c r="H102" s="2">
        <v>1000</v>
      </c>
      <c r="I102" s="11">
        <f>IF(I101-F102&gt;0.001,I101-F102-Table4211[[#This Row],[Ile nadpłacamy przy tej racie?]],0)</f>
        <v>79878.59256075295</v>
      </c>
      <c r="K102" s="2">
        <f>IF(Table4211[[#This Row],[Rok]]&lt;9,Table4211[[#This Row],[Odsetki normalne]]*50%,Table4211[[#This Row],[Odsetki normalne]])</f>
        <v>187.32982631789753</v>
      </c>
    </row>
    <row r="103" spans="2:11" x14ac:dyDescent="0.25">
      <c r="B103" s="1">
        <f t="shared" si="4"/>
        <v>8</v>
      </c>
      <c r="C103" s="4">
        <f t="shared" si="6"/>
        <v>87</v>
      </c>
      <c r="D103" s="5">
        <v>5.4800000000000001E-2</v>
      </c>
      <c r="E103" s="2">
        <f>I102*Table4211[[#This Row],[Oprocentowanie]]/12</f>
        <v>364.7789060274385</v>
      </c>
      <c r="F103" s="2">
        <f>Table4211[[#This Row],[Cała rata]]-Table4211[[#This Row],[Odsetki normalne]]</f>
        <v>1173.5478871243945</v>
      </c>
      <c r="G103" s="20">
        <f t="shared" si="5"/>
        <v>1538.326793151833</v>
      </c>
      <c r="H103" s="2">
        <v>1000</v>
      </c>
      <c r="I103" s="11">
        <f>IF(I102-F103&gt;0.001,I102-F103-Table4211[[#This Row],[Ile nadpłacamy przy tej racie?]],0)</f>
        <v>77705.044673628552</v>
      </c>
      <c r="K103" s="2">
        <f>IF(Table4211[[#This Row],[Rok]]&lt;9,Table4211[[#This Row],[Odsetki normalne]]*50%,Table4211[[#This Row],[Odsetki normalne]])</f>
        <v>182.38945301371925</v>
      </c>
    </row>
    <row r="104" spans="2:11" x14ac:dyDescent="0.25">
      <c r="B104" s="1">
        <f t="shared" si="4"/>
        <v>8</v>
      </c>
      <c r="C104" s="4">
        <f t="shared" si="6"/>
        <v>88</v>
      </c>
      <c r="D104" s="5">
        <v>5.4800000000000001E-2</v>
      </c>
      <c r="E104" s="2">
        <f>I103*Table4211[[#This Row],[Oprocentowanie]]/12</f>
        <v>354.85303734290375</v>
      </c>
      <c r="F104" s="2">
        <f>Table4211[[#This Row],[Cała rata]]-Table4211[[#This Row],[Odsetki normalne]]</f>
        <v>1183.4737558089294</v>
      </c>
      <c r="G104" s="20">
        <f t="shared" si="5"/>
        <v>1538.326793151833</v>
      </c>
      <c r="H104" s="2">
        <v>1000</v>
      </c>
      <c r="I104" s="11">
        <f>IF(I103-F104&gt;0.001,I103-F104-Table4211[[#This Row],[Ile nadpłacamy przy tej racie?]],0)</f>
        <v>75521.570917819627</v>
      </c>
      <c r="K104" s="2">
        <f>IF(Table4211[[#This Row],[Rok]]&lt;9,Table4211[[#This Row],[Odsetki normalne]]*50%,Table4211[[#This Row],[Odsetki normalne]])</f>
        <v>177.42651867145187</v>
      </c>
    </row>
    <row r="105" spans="2:11" x14ac:dyDescent="0.25">
      <c r="B105" s="1">
        <f t="shared" si="4"/>
        <v>8</v>
      </c>
      <c r="C105" s="4">
        <f t="shared" si="6"/>
        <v>89</v>
      </c>
      <c r="D105" s="5">
        <v>5.4800000000000001E-2</v>
      </c>
      <c r="E105" s="2">
        <f>I104*Table4211[[#This Row],[Oprocentowanie]]/12</f>
        <v>344.88184052470962</v>
      </c>
      <c r="F105" s="2">
        <f>Table4211[[#This Row],[Cała rata]]-Table4211[[#This Row],[Odsetki normalne]]</f>
        <v>1193.4449526271235</v>
      </c>
      <c r="G105" s="20">
        <f t="shared" si="5"/>
        <v>1538.326793151833</v>
      </c>
      <c r="H105" s="2">
        <v>1000</v>
      </c>
      <c r="I105" s="11">
        <f>IF(I104-F105&gt;0.001,I104-F105-Table4211[[#This Row],[Ile nadpłacamy przy tej racie?]],0)</f>
        <v>73328.125965192507</v>
      </c>
      <c r="K105" s="2">
        <f>IF(Table4211[[#This Row],[Rok]]&lt;9,Table4211[[#This Row],[Odsetki normalne]]*50%,Table4211[[#This Row],[Odsetki normalne]])</f>
        <v>172.44092026235481</v>
      </c>
    </row>
    <row r="106" spans="2:11" x14ac:dyDescent="0.25">
      <c r="B106" s="1">
        <f t="shared" si="4"/>
        <v>8</v>
      </c>
      <c r="C106" s="4">
        <f t="shared" si="6"/>
        <v>90</v>
      </c>
      <c r="D106" s="5">
        <v>5.4800000000000001E-2</v>
      </c>
      <c r="E106" s="2">
        <f>I105*Table4211[[#This Row],[Oprocentowanie]]/12</f>
        <v>334.86510857437912</v>
      </c>
      <c r="F106" s="2">
        <f>Table4211[[#This Row],[Cała rata]]-Table4211[[#This Row],[Odsetki normalne]]</f>
        <v>1203.461684577454</v>
      </c>
      <c r="G106" s="20">
        <f t="shared" si="5"/>
        <v>1538.326793151833</v>
      </c>
      <c r="H106" s="2">
        <v>1000</v>
      </c>
      <c r="I106" s="11">
        <f>IF(I105-F106&gt;0.001,I105-F106-Table4211[[#This Row],[Ile nadpłacamy przy tej racie?]],0)</f>
        <v>71124.664280615048</v>
      </c>
      <c r="K106" s="2">
        <f>IF(Table4211[[#This Row],[Rok]]&lt;9,Table4211[[#This Row],[Odsetki normalne]]*50%,Table4211[[#This Row],[Odsetki normalne]])</f>
        <v>167.43255428718956</v>
      </c>
    </row>
    <row r="107" spans="2:11" x14ac:dyDescent="0.25">
      <c r="B107" s="1">
        <f t="shared" si="4"/>
        <v>8</v>
      </c>
      <c r="C107" s="4">
        <f t="shared" si="6"/>
        <v>91</v>
      </c>
      <c r="D107" s="5">
        <v>5.4800000000000001E-2</v>
      </c>
      <c r="E107" s="2">
        <f>I106*Table4211[[#This Row],[Oprocentowanie]]/12</f>
        <v>324.80263354814207</v>
      </c>
      <c r="F107" s="2">
        <f>Table4211[[#This Row],[Cała rata]]-Table4211[[#This Row],[Odsetki normalne]]</f>
        <v>1213.524159603691</v>
      </c>
      <c r="G107" s="20">
        <f t="shared" si="5"/>
        <v>1538.326793151833</v>
      </c>
      <c r="H107" s="2">
        <v>1000</v>
      </c>
      <c r="I107" s="11">
        <f>IF(I106-F107&gt;0.001,I106-F107-Table4211[[#This Row],[Ile nadpłacamy przy tej racie?]],0)</f>
        <v>68911.140121011354</v>
      </c>
      <c r="K107" s="2">
        <f>IF(Table4211[[#This Row],[Rok]]&lt;9,Table4211[[#This Row],[Odsetki normalne]]*50%,Table4211[[#This Row],[Odsetki normalne]])</f>
        <v>162.40131677407103</v>
      </c>
    </row>
    <row r="108" spans="2:11" x14ac:dyDescent="0.25">
      <c r="B108" s="1">
        <f t="shared" si="4"/>
        <v>8</v>
      </c>
      <c r="C108" s="4">
        <f t="shared" si="6"/>
        <v>92</v>
      </c>
      <c r="D108" s="5">
        <v>5.4800000000000001E-2</v>
      </c>
      <c r="E108" s="2">
        <f>I107*Table4211[[#This Row],[Oprocentowanie]]/12</f>
        <v>314.69420655261854</v>
      </c>
      <c r="F108" s="2">
        <f>Table4211[[#This Row],[Cała rata]]-Table4211[[#This Row],[Odsetki normalne]]</f>
        <v>1223.6325865992144</v>
      </c>
      <c r="G108" s="20">
        <f t="shared" si="5"/>
        <v>1538.326793151833</v>
      </c>
      <c r="H108" s="2">
        <v>1000</v>
      </c>
      <c r="I108" s="11">
        <f>IF(I107-F108&gt;0.001,I107-F108-Table4211[[#This Row],[Ile nadpłacamy przy tej racie?]],0)</f>
        <v>66687.507534412143</v>
      </c>
      <c r="K108" s="2">
        <f>IF(Table4211[[#This Row],[Rok]]&lt;9,Table4211[[#This Row],[Odsetki normalne]]*50%,Table4211[[#This Row],[Odsetki normalne]])</f>
        <v>157.34710327630927</v>
      </c>
    </row>
    <row r="109" spans="2:11" x14ac:dyDescent="0.25">
      <c r="B109" s="1">
        <f t="shared" si="4"/>
        <v>8</v>
      </c>
      <c r="C109" s="4">
        <f t="shared" si="6"/>
        <v>93</v>
      </c>
      <c r="D109" s="5">
        <v>5.4800000000000001E-2</v>
      </c>
      <c r="E109" s="2">
        <f>I108*Table4211[[#This Row],[Oprocentowanie]]/12</f>
        <v>304.53961774048213</v>
      </c>
      <c r="F109" s="2">
        <f>Table4211[[#This Row],[Cała rata]]-Table4211[[#This Row],[Odsetki normalne]]</f>
        <v>1233.787175411351</v>
      </c>
      <c r="G109" s="20">
        <f t="shared" si="5"/>
        <v>1538.326793151833</v>
      </c>
      <c r="H109" s="2">
        <v>1000</v>
      </c>
      <c r="I109" s="11">
        <f>IF(I108-F109&gt;0.001,I108-F109-Table4211[[#This Row],[Ile nadpłacamy przy tej racie?]],0)</f>
        <v>64453.720359000792</v>
      </c>
      <c r="K109" s="2">
        <f>IF(Table4211[[#This Row],[Rok]]&lt;9,Table4211[[#This Row],[Odsetki normalne]]*50%,Table4211[[#This Row],[Odsetki normalne]])</f>
        <v>152.26980887024106</v>
      </c>
    </row>
    <row r="110" spans="2:11" x14ac:dyDescent="0.25">
      <c r="B110" s="1">
        <f t="shared" si="4"/>
        <v>8</v>
      </c>
      <c r="C110" s="4">
        <f t="shared" si="6"/>
        <v>94</v>
      </c>
      <c r="D110" s="5">
        <v>5.4800000000000001E-2</v>
      </c>
      <c r="E110" s="2">
        <f>I109*Table4211[[#This Row],[Oprocentowanie]]/12</f>
        <v>294.33865630610364</v>
      </c>
      <c r="F110" s="2">
        <f>Table4211[[#This Row],[Cała rata]]-Table4211[[#This Row],[Odsetki normalne]]</f>
        <v>1243.9881368457295</v>
      </c>
      <c r="G110" s="20">
        <f t="shared" si="5"/>
        <v>1538.326793151833</v>
      </c>
      <c r="H110" s="2">
        <v>1000</v>
      </c>
      <c r="I110" s="11">
        <f>IF(I109-F110&gt;0.001,I109-F110-Table4211[[#This Row],[Ile nadpłacamy przy tej racie?]],0)</f>
        <v>62209.732222155064</v>
      </c>
      <c r="K110" s="2">
        <f>IF(Table4211[[#This Row],[Rok]]&lt;9,Table4211[[#This Row],[Odsetki normalne]]*50%,Table4211[[#This Row],[Odsetki normalne]])</f>
        <v>147.16932815305182</v>
      </c>
    </row>
    <row r="111" spans="2:11" x14ac:dyDescent="0.25">
      <c r="B111" s="1">
        <f t="shared" si="4"/>
        <v>8</v>
      </c>
      <c r="C111" s="4">
        <f t="shared" si="6"/>
        <v>95</v>
      </c>
      <c r="D111" s="5">
        <v>5.4800000000000001E-2</v>
      </c>
      <c r="E111" s="2">
        <f>I110*Table4211[[#This Row],[Oprocentowanie]]/12</f>
        <v>284.09111048117478</v>
      </c>
      <c r="F111" s="2">
        <f>Table4211[[#This Row],[Cała rata]]-Table4211[[#This Row],[Odsetki normalne]]</f>
        <v>1254.2356826706582</v>
      </c>
      <c r="G111" s="20">
        <f t="shared" si="5"/>
        <v>1538.326793151833</v>
      </c>
      <c r="H111" s="2">
        <v>1000</v>
      </c>
      <c r="I111" s="11">
        <f>IF(I110-F111&gt;0.001,I110-F111-Table4211[[#This Row],[Ile nadpłacamy przy tej racie?]],0)</f>
        <v>59955.496539484404</v>
      </c>
      <c r="K111" s="2">
        <f>IF(Table4211[[#This Row],[Rok]]&lt;9,Table4211[[#This Row],[Odsetki normalne]]*50%,Table4211[[#This Row],[Odsetki normalne]])</f>
        <v>142.04555524058739</v>
      </c>
    </row>
    <row r="112" spans="2:11" x14ac:dyDescent="0.25">
      <c r="B112" s="1">
        <f t="shared" si="4"/>
        <v>8</v>
      </c>
      <c r="C112" s="4">
        <f t="shared" si="6"/>
        <v>96</v>
      </c>
      <c r="D112" s="5">
        <v>5.4800000000000001E-2</v>
      </c>
      <c r="E112" s="2">
        <f>I111*Table4211[[#This Row],[Oprocentowanie]]/12</f>
        <v>273.79676753031214</v>
      </c>
      <c r="F112" s="2">
        <f>Table4211[[#This Row],[Cała rata]]-Table4211[[#This Row],[Odsetki normalne]]</f>
        <v>1264.530025621521</v>
      </c>
      <c r="G112" s="20">
        <f t="shared" si="5"/>
        <v>1538.326793151833</v>
      </c>
      <c r="H112" s="2">
        <v>1000</v>
      </c>
      <c r="I112" s="11">
        <f>IF(I111-F112&gt;0.001,I111-F112-Table4211[[#This Row],[Ile nadpłacamy przy tej racie?]],0)</f>
        <v>57690.966513862884</v>
      </c>
      <c r="K112" s="2">
        <f>IF(Table4211[[#This Row],[Rok]]&lt;9,Table4211[[#This Row],[Odsetki normalne]]*50%,Table4211[[#This Row],[Odsetki normalne]])</f>
        <v>136.89838376515607</v>
      </c>
    </row>
    <row r="113" spans="2:11" x14ac:dyDescent="0.25">
      <c r="B113" s="6">
        <f t="shared" si="4"/>
        <v>9</v>
      </c>
      <c r="C113" s="7">
        <f t="shared" si="6"/>
        <v>97</v>
      </c>
      <c r="D113" s="8">
        <v>5.4800000000000001E-2</v>
      </c>
      <c r="E113" s="9">
        <f>I112*Table4211[[#This Row],[Oprocentowanie]]/12</f>
        <v>263.45541374664055</v>
      </c>
      <c r="F113" s="9">
        <f>Table4211[[#This Row],[Cała rata]]-Table4211[[#This Row],[Odsetki normalne]]</f>
        <v>1274.8713794051926</v>
      </c>
      <c r="G113" s="20">
        <f t="shared" si="5"/>
        <v>1538.326793151833</v>
      </c>
      <c r="H113" s="9"/>
      <c r="I113" s="9">
        <f>IF(I112-F113&gt;0.001,I112-F113-Table4211[[#This Row],[Ile nadpłacamy przy tej racie?]],0)</f>
        <v>56416.09513445769</v>
      </c>
      <c r="K113" s="9">
        <f>IF(Table4211[[#This Row],[Rok]]&lt;9,Table4211[[#This Row],[Odsetki normalne]]*50%,Table4211[[#This Row],[Odsetki normalne]])</f>
        <v>263.45541374664055</v>
      </c>
    </row>
    <row r="114" spans="2:11" x14ac:dyDescent="0.25">
      <c r="B114" s="6">
        <f t="shared" si="4"/>
        <v>9</v>
      </c>
      <c r="C114" s="7">
        <f t="shared" si="6"/>
        <v>98</v>
      </c>
      <c r="D114" s="8">
        <v>5.4800000000000001E-2</v>
      </c>
      <c r="E114" s="9">
        <f>I113*Table4211[[#This Row],[Oprocentowanie]]/12</f>
        <v>257.63350111402343</v>
      </c>
      <c r="F114" s="9">
        <f>Table4211[[#This Row],[Cała rata]]-Table4211[[#This Row],[Odsetki normalne]]</f>
        <v>1280.6932920378097</v>
      </c>
      <c r="G114" s="20">
        <f t="shared" si="5"/>
        <v>1538.326793151833</v>
      </c>
      <c r="H114" s="9"/>
      <c r="I114" s="9">
        <f>IF(I113-F114&gt;0.001,I113-F114-Table4211[[#This Row],[Ile nadpłacamy przy tej racie?]],0)</f>
        <v>55135.40184241988</v>
      </c>
      <c r="K114" s="9">
        <f>IF(Table4211[[#This Row],[Rok]]&lt;9,Table4211[[#This Row],[Odsetki normalne]]*50%,Table4211[[#This Row],[Odsetki normalne]])</f>
        <v>257.63350111402343</v>
      </c>
    </row>
    <row r="115" spans="2:11" x14ac:dyDescent="0.25">
      <c r="B115" s="6">
        <f t="shared" si="4"/>
        <v>9</v>
      </c>
      <c r="C115" s="7">
        <f t="shared" si="6"/>
        <v>99</v>
      </c>
      <c r="D115" s="8">
        <v>5.4800000000000001E-2</v>
      </c>
      <c r="E115" s="9">
        <f>I114*Table4211[[#This Row],[Oprocentowanie]]/12</f>
        <v>251.78500174705081</v>
      </c>
      <c r="F115" s="9">
        <f>Table4211[[#This Row],[Cała rata]]-Table4211[[#This Row],[Odsetki normalne]]</f>
        <v>1286.5417914047823</v>
      </c>
      <c r="G115" s="20">
        <f t="shared" si="5"/>
        <v>1538.326793151833</v>
      </c>
      <c r="H115" s="9"/>
      <c r="I115" s="9">
        <f>IF(I114-F115&gt;0.001,I114-F115-Table4211[[#This Row],[Ile nadpłacamy przy tej racie?]],0)</f>
        <v>53848.860051015101</v>
      </c>
      <c r="K115" s="9">
        <f>IF(Table4211[[#This Row],[Rok]]&lt;9,Table4211[[#This Row],[Odsetki normalne]]*50%,Table4211[[#This Row],[Odsetki normalne]])</f>
        <v>251.78500174705081</v>
      </c>
    </row>
    <row r="116" spans="2:11" x14ac:dyDescent="0.25">
      <c r="B116" s="6">
        <f t="shared" si="4"/>
        <v>9</v>
      </c>
      <c r="C116" s="7">
        <f t="shared" si="6"/>
        <v>100</v>
      </c>
      <c r="D116" s="8">
        <v>5.4800000000000001E-2</v>
      </c>
      <c r="E116" s="9">
        <f>I115*Table4211[[#This Row],[Oprocentowanie]]/12</f>
        <v>245.90979423296895</v>
      </c>
      <c r="F116" s="9">
        <f>Table4211[[#This Row],[Cała rata]]-Table4211[[#This Row],[Odsetki normalne]]</f>
        <v>1292.416998918864</v>
      </c>
      <c r="G116" s="20">
        <f t="shared" si="5"/>
        <v>1538.326793151833</v>
      </c>
      <c r="H116" s="9"/>
      <c r="I116" s="9">
        <f>IF(I115-F116&gt;0.001,I115-F116-Table4211[[#This Row],[Ile nadpłacamy przy tej racie?]],0)</f>
        <v>52556.443052096234</v>
      </c>
      <c r="K116" s="9">
        <f>IF(Table4211[[#This Row],[Rok]]&lt;9,Table4211[[#This Row],[Odsetki normalne]]*50%,Table4211[[#This Row],[Odsetki normalne]])</f>
        <v>245.90979423296895</v>
      </c>
    </row>
    <row r="117" spans="2:11" x14ac:dyDescent="0.25">
      <c r="B117" s="6">
        <f t="shared" si="4"/>
        <v>9</v>
      </c>
      <c r="C117" s="7">
        <f t="shared" si="6"/>
        <v>101</v>
      </c>
      <c r="D117" s="8">
        <v>5.4800000000000001E-2</v>
      </c>
      <c r="E117" s="9">
        <f>I116*Table4211[[#This Row],[Oprocentowanie]]/12</f>
        <v>240.00775660457282</v>
      </c>
      <c r="F117" s="9">
        <f>Table4211[[#This Row],[Cała rata]]-Table4211[[#This Row],[Odsetki normalne]]</f>
        <v>1298.3190365472601</v>
      </c>
      <c r="G117" s="20">
        <f t="shared" si="5"/>
        <v>1538.326793151833</v>
      </c>
      <c r="H117" s="9"/>
      <c r="I117" s="9">
        <f>IF(I116-F117&gt;0.001,I116-F117-Table4211[[#This Row],[Ile nadpłacamy przy tej racie?]],0)</f>
        <v>51258.124015548972</v>
      </c>
      <c r="K117" s="9">
        <f>IF(Table4211[[#This Row],[Rok]]&lt;9,Table4211[[#This Row],[Odsetki normalne]]*50%,Table4211[[#This Row],[Odsetki normalne]])</f>
        <v>240.00775660457282</v>
      </c>
    </row>
    <row r="118" spans="2:11" x14ac:dyDescent="0.25">
      <c r="B118" s="6">
        <f t="shared" si="4"/>
        <v>9</v>
      </c>
      <c r="C118" s="7">
        <f t="shared" si="6"/>
        <v>102</v>
      </c>
      <c r="D118" s="8">
        <v>5.4800000000000001E-2</v>
      </c>
      <c r="E118" s="9">
        <f>I117*Table4211[[#This Row],[Oprocentowanie]]/12</f>
        <v>234.07876633767364</v>
      </c>
      <c r="F118" s="9">
        <f>Table4211[[#This Row],[Cała rata]]-Table4211[[#This Row],[Odsetki normalne]]</f>
        <v>1304.2480268141594</v>
      </c>
      <c r="G118" s="20">
        <f t="shared" si="5"/>
        <v>1538.326793151833</v>
      </c>
      <c r="H118" s="9"/>
      <c r="I118" s="9">
        <f>IF(I117-F118&gt;0.001,I117-F118-Table4211[[#This Row],[Ile nadpłacamy przy tej racie?]],0)</f>
        <v>49953.875988734813</v>
      </c>
      <c r="K118" s="9">
        <f>IF(Table4211[[#This Row],[Rok]]&lt;9,Table4211[[#This Row],[Odsetki normalne]]*50%,Table4211[[#This Row],[Odsetki normalne]])</f>
        <v>234.07876633767364</v>
      </c>
    </row>
    <row r="119" spans="2:11" x14ac:dyDescent="0.25">
      <c r="B119" s="6">
        <f t="shared" si="4"/>
        <v>9</v>
      </c>
      <c r="C119" s="7">
        <f t="shared" si="6"/>
        <v>103</v>
      </c>
      <c r="D119" s="8">
        <v>5.4800000000000001E-2</v>
      </c>
      <c r="E119" s="9">
        <f>I118*Table4211[[#This Row],[Oprocentowanie]]/12</f>
        <v>228.12270034855567</v>
      </c>
      <c r="F119" s="9">
        <f>Table4211[[#This Row],[Cała rata]]-Table4211[[#This Row],[Odsetki normalne]]</f>
        <v>1310.2040928032775</v>
      </c>
      <c r="G119" s="20">
        <f t="shared" si="5"/>
        <v>1538.326793151833</v>
      </c>
      <c r="H119" s="9"/>
      <c r="I119" s="9">
        <f>IF(I118-F119&gt;0.001,I118-F119-Table4211[[#This Row],[Ile nadpłacamy przy tej racie?]],0)</f>
        <v>48643.671895931533</v>
      </c>
      <c r="K119" s="9">
        <f>IF(Table4211[[#This Row],[Rok]]&lt;9,Table4211[[#This Row],[Odsetki normalne]]*50%,Table4211[[#This Row],[Odsetki normalne]])</f>
        <v>228.12270034855567</v>
      </c>
    </row>
    <row r="120" spans="2:11" x14ac:dyDescent="0.25">
      <c r="B120" s="6">
        <f t="shared" si="4"/>
        <v>9</v>
      </c>
      <c r="C120" s="7">
        <f t="shared" si="6"/>
        <v>104</v>
      </c>
      <c r="D120" s="8">
        <v>5.4800000000000001E-2</v>
      </c>
      <c r="E120" s="9">
        <f>I119*Table4211[[#This Row],[Oprocentowanie]]/12</f>
        <v>222.13943499142067</v>
      </c>
      <c r="F120" s="9">
        <f>Table4211[[#This Row],[Cała rata]]-Table4211[[#This Row],[Odsetki normalne]]</f>
        <v>1316.1873581604123</v>
      </c>
      <c r="G120" s="20">
        <f t="shared" si="5"/>
        <v>1538.326793151833</v>
      </c>
      <c r="H120" s="9"/>
      <c r="I120" s="9">
        <f>IF(I119-F120&gt;0.001,I119-F120-Table4211[[#This Row],[Ile nadpłacamy przy tej racie?]],0)</f>
        <v>47327.484537771117</v>
      </c>
      <c r="K120" s="9">
        <f>IF(Table4211[[#This Row],[Rok]]&lt;9,Table4211[[#This Row],[Odsetki normalne]]*50%,Table4211[[#This Row],[Odsetki normalne]])</f>
        <v>222.13943499142067</v>
      </c>
    </row>
    <row r="121" spans="2:11" x14ac:dyDescent="0.25">
      <c r="B121" s="6">
        <f t="shared" si="4"/>
        <v>9</v>
      </c>
      <c r="C121" s="7">
        <f t="shared" si="6"/>
        <v>105</v>
      </c>
      <c r="D121" s="8">
        <v>5.4800000000000001E-2</v>
      </c>
      <c r="E121" s="9">
        <f>I120*Table4211[[#This Row],[Oprocentowanie]]/12</f>
        <v>216.12884605582144</v>
      </c>
      <c r="F121" s="9">
        <f>Table4211[[#This Row],[Cała rata]]-Table4211[[#This Row],[Odsetki normalne]]</f>
        <v>1322.1979470960116</v>
      </c>
      <c r="G121" s="20">
        <f t="shared" si="5"/>
        <v>1538.326793151833</v>
      </c>
      <c r="H121" s="9"/>
      <c r="I121" s="9">
        <f>IF(I120-F121&gt;0.001,I120-F121-Table4211[[#This Row],[Ile nadpłacamy przy tej racie?]],0)</f>
        <v>46005.286590675103</v>
      </c>
      <c r="K121" s="9">
        <f>IF(Table4211[[#This Row],[Rok]]&lt;9,Table4211[[#This Row],[Odsetki normalne]]*50%,Table4211[[#This Row],[Odsetki normalne]])</f>
        <v>216.12884605582144</v>
      </c>
    </row>
    <row r="122" spans="2:11" x14ac:dyDescent="0.25">
      <c r="B122" s="6">
        <f t="shared" si="4"/>
        <v>9</v>
      </c>
      <c r="C122" s="7">
        <f t="shared" si="6"/>
        <v>106</v>
      </c>
      <c r="D122" s="8">
        <v>5.4800000000000001E-2</v>
      </c>
      <c r="E122" s="9">
        <f>I121*Table4211[[#This Row],[Oprocentowanie]]/12</f>
        <v>210.09080876408299</v>
      </c>
      <c r="F122" s="9">
        <f>Table4211[[#This Row],[Cała rata]]-Table4211[[#This Row],[Odsetki normalne]]</f>
        <v>1328.23598438775</v>
      </c>
      <c r="G122" s="20">
        <f t="shared" si="5"/>
        <v>1538.326793151833</v>
      </c>
      <c r="H122" s="9"/>
      <c r="I122" s="9">
        <f>IF(I121-F122&gt;0.001,I121-F122-Table4211[[#This Row],[Ile nadpłacamy przy tej racie?]],0)</f>
        <v>44677.050606287354</v>
      </c>
      <c r="K122" s="9">
        <f>IF(Table4211[[#This Row],[Rok]]&lt;9,Table4211[[#This Row],[Odsetki normalne]]*50%,Table4211[[#This Row],[Odsetki normalne]])</f>
        <v>210.09080876408299</v>
      </c>
    </row>
    <row r="123" spans="2:11" x14ac:dyDescent="0.25">
      <c r="B123" s="6">
        <f t="shared" si="4"/>
        <v>9</v>
      </c>
      <c r="C123" s="7">
        <f t="shared" si="6"/>
        <v>107</v>
      </c>
      <c r="D123" s="8">
        <v>5.4800000000000001E-2</v>
      </c>
      <c r="E123" s="9">
        <f>I122*Table4211[[#This Row],[Oprocentowanie]]/12</f>
        <v>204.02519776871225</v>
      </c>
      <c r="F123" s="9">
        <f>Table4211[[#This Row],[Cała rata]]-Table4211[[#This Row],[Odsetki normalne]]</f>
        <v>1334.3015953831209</v>
      </c>
      <c r="G123" s="20">
        <f t="shared" si="5"/>
        <v>1538.326793151833</v>
      </c>
      <c r="H123" s="9"/>
      <c r="I123" s="9">
        <f>IF(I122-F123&gt;0.001,I122-F123-Table4211[[#This Row],[Ile nadpłacamy przy tej racie?]],0)</f>
        <v>43342.749010904234</v>
      </c>
      <c r="K123" s="9">
        <f>IF(Table4211[[#This Row],[Rok]]&lt;9,Table4211[[#This Row],[Odsetki normalne]]*50%,Table4211[[#This Row],[Odsetki normalne]])</f>
        <v>204.02519776871225</v>
      </c>
    </row>
    <row r="124" spans="2:11" x14ac:dyDescent="0.25">
      <c r="B124" s="6">
        <f t="shared" si="4"/>
        <v>9</v>
      </c>
      <c r="C124" s="7">
        <f t="shared" si="6"/>
        <v>108</v>
      </c>
      <c r="D124" s="8">
        <v>5.4800000000000001E-2</v>
      </c>
      <c r="E124" s="9">
        <f>I123*Table4211[[#This Row],[Oprocentowanie]]/12</f>
        <v>197.93188714979601</v>
      </c>
      <c r="F124" s="9">
        <f>Table4211[[#This Row],[Cała rata]]-Table4211[[#This Row],[Odsetki normalne]]</f>
        <v>1340.394906002037</v>
      </c>
      <c r="G124" s="20">
        <f t="shared" si="5"/>
        <v>1538.326793151833</v>
      </c>
      <c r="H124" s="9"/>
      <c r="I124" s="9">
        <f>IF(I123-F124&gt;0.001,I123-F124-Table4211[[#This Row],[Ile nadpłacamy przy tej racie?]],0)</f>
        <v>42002.354104902195</v>
      </c>
      <c r="K124" s="9">
        <f>IF(Table4211[[#This Row],[Rok]]&lt;9,Table4211[[#This Row],[Odsetki normalne]]*50%,Table4211[[#This Row],[Odsetki normalne]])</f>
        <v>197.93188714979601</v>
      </c>
    </row>
    <row r="125" spans="2:11" x14ac:dyDescent="0.25">
      <c r="B125" s="1">
        <f t="shared" si="4"/>
        <v>10</v>
      </c>
      <c r="C125" s="4">
        <f t="shared" si="6"/>
        <v>109</v>
      </c>
      <c r="D125" s="5">
        <v>5.4800000000000001E-2</v>
      </c>
      <c r="E125" s="2">
        <f>I124*Table4211[[#This Row],[Oprocentowanie]]/12</f>
        <v>191.81075041238671</v>
      </c>
      <c r="F125" s="2">
        <f>Table4211[[#This Row],[Cała rata]]-Table4211[[#This Row],[Odsetki normalne]]</f>
        <v>1346.5160427394462</v>
      </c>
      <c r="G125" s="20">
        <f t="shared" si="5"/>
        <v>1538.326793151833</v>
      </c>
      <c r="H125" s="2"/>
      <c r="I125" s="11">
        <f>IF(I124-F125&gt;0.001,I124-F125-Table4211[[#This Row],[Ile nadpłacamy przy tej racie?]],0)</f>
        <v>40655.838062162751</v>
      </c>
      <c r="K125" s="2">
        <f>IF(Table4211[[#This Row],[Rok]]&lt;9,Table4211[[#This Row],[Odsetki normalne]]*50%,Table4211[[#This Row],[Odsetki normalne]])</f>
        <v>191.81075041238671</v>
      </c>
    </row>
    <row r="126" spans="2:11" x14ac:dyDescent="0.25">
      <c r="B126" s="1">
        <f t="shared" si="4"/>
        <v>10</v>
      </c>
      <c r="C126" s="4">
        <f t="shared" si="6"/>
        <v>110</v>
      </c>
      <c r="D126" s="5">
        <v>5.4800000000000001E-2</v>
      </c>
      <c r="E126" s="2">
        <f>I125*Table4211[[#This Row],[Oprocentowanie]]/12</f>
        <v>185.66166048387655</v>
      </c>
      <c r="F126" s="2">
        <f>Table4211[[#This Row],[Cała rata]]-Table4211[[#This Row],[Odsetki normalne]]</f>
        <v>1352.6651326679564</v>
      </c>
      <c r="G126" s="20">
        <f t="shared" si="5"/>
        <v>1538.326793151833</v>
      </c>
      <c r="H126" s="2"/>
      <c r="I126" s="11">
        <f>IF(I125-F126&gt;0.001,I125-F126-Table4211[[#This Row],[Ile nadpłacamy przy tej racie?]],0)</f>
        <v>39303.172929494795</v>
      </c>
      <c r="K126" s="2">
        <f>IF(Table4211[[#This Row],[Rok]]&lt;9,Table4211[[#This Row],[Odsetki normalne]]*50%,Table4211[[#This Row],[Odsetki normalne]])</f>
        <v>185.66166048387655</v>
      </c>
    </row>
    <row r="127" spans="2:11" x14ac:dyDescent="0.25">
      <c r="B127" s="1">
        <f t="shared" si="4"/>
        <v>10</v>
      </c>
      <c r="C127" s="4">
        <f t="shared" si="6"/>
        <v>111</v>
      </c>
      <c r="D127" s="5">
        <v>5.4800000000000001E-2</v>
      </c>
      <c r="E127" s="2">
        <f>I126*Table4211[[#This Row],[Oprocentowanie]]/12</f>
        <v>179.48448971135954</v>
      </c>
      <c r="F127" s="2">
        <f>Table4211[[#This Row],[Cała rata]]-Table4211[[#This Row],[Odsetki normalne]]</f>
        <v>1358.8423034404734</v>
      </c>
      <c r="G127" s="20">
        <f t="shared" si="5"/>
        <v>1538.326793151833</v>
      </c>
      <c r="H127" s="2"/>
      <c r="I127" s="11">
        <f>IF(I126-F127&gt;0.001,I126-F127-Table4211[[#This Row],[Ile nadpłacamy przy tej racie?]],0)</f>
        <v>37944.330626054318</v>
      </c>
      <c r="K127" s="2">
        <f>IF(Table4211[[#This Row],[Rok]]&lt;9,Table4211[[#This Row],[Odsetki normalne]]*50%,Table4211[[#This Row],[Odsetki normalne]])</f>
        <v>179.48448971135954</v>
      </c>
    </row>
    <row r="128" spans="2:11" x14ac:dyDescent="0.25">
      <c r="B128" s="1">
        <f t="shared" si="4"/>
        <v>10</v>
      </c>
      <c r="C128" s="4">
        <f t="shared" si="6"/>
        <v>112</v>
      </c>
      <c r="D128" s="5">
        <v>5.4800000000000001E-2</v>
      </c>
      <c r="E128" s="2">
        <f>I127*Table4211[[#This Row],[Oprocentowanie]]/12</f>
        <v>173.2791098589814</v>
      </c>
      <c r="F128" s="2">
        <f>Table4211[[#This Row],[Cała rata]]-Table4211[[#This Row],[Odsetki normalne]]</f>
        <v>1365.0476832928516</v>
      </c>
      <c r="G128" s="20">
        <f t="shared" si="5"/>
        <v>1538.326793151833</v>
      </c>
      <c r="H128" s="2"/>
      <c r="I128" s="11">
        <f>IF(I127-F128&gt;0.001,I127-F128-Table4211[[#This Row],[Ile nadpłacamy przy tej racie?]],0)</f>
        <v>36579.282942761463</v>
      </c>
      <c r="K128" s="2">
        <f>IF(Table4211[[#This Row],[Rok]]&lt;9,Table4211[[#This Row],[Odsetki normalne]]*50%,Table4211[[#This Row],[Odsetki normalne]])</f>
        <v>173.2791098589814</v>
      </c>
    </row>
    <row r="129" spans="2:11" x14ac:dyDescent="0.25">
      <c r="B129" s="1">
        <f t="shared" si="4"/>
        <v>10</v>
      </c>
      <c r="C129" s="4">
        <f t="shared" si="6"/>
        <v>113</v>
      </c>
      <c r="D129" s="5">
        <v>5.4800000000000001E-2</v>
      </c>
      <c r="E129" s="2">
        <f>I128*Table4211[[#This Row],[Oprocentowanie]]/12</f>
        <v>167.04539210527736</v>
      </c>
      <c r="F129" s="2">
        <f>Table4211[[#This Row],[Cała rata]]-Table4211[[#This Row],[Odsetki normalne]]</f>
        <v>1371.2814010465556</v>
      </c>
      <c r="G129" s="20">
        <f t="shared" si="5"/>
        <v>1538.326793151833</v>
      </c>
      <c r="H129" s="2"/>
      <c r="I129" s="11">
        <f>IF(I128-F129&gt;0.001,I128-F129-Table4211[[#This Row],[Ile nadpłacamy przy tej racie?]],0)</f>
        <v>35208.001541714904</v>
      </c>
      <c r="K129" s="2">
        <f>IF(Table4211[[#This Row],[Rok]]&lt;9,Table4211[[#This Row],[Odsetki normalne]]*50%,Table4211[[#This Row],[Odsetki normalne]])</f>
        <v>167.04539210527736</v>
      </c>
    </row>
    <row r="130" spans="2:11" x14ac:dyDescent="0.25">
      <c r="B130" s="1">
        <f t="shared" si="4"/>
        <v>10</v>
      </c>
      <c r="C130" s="4">
        <f t="shared" si="6"/>
        <v>114</v>
      </c>
      <c r="D130" s="5">
        <v>5.4800000000000001E-2</v>
      </c>
      <c r="E130" s="2">
        <f>I129*Table4211[[#This Row],[Oprocentowanie]]/12</f>
        <v>160.78320704049807</v>
      </c>
      <c r="F130" s="2">
        <f>Table4211[[#This Row],[Cała rata]]-Table4211[[#This Row],[Odsetki normalne]]</f>
        <v>1377.5435861113349</v>
      </c>
      <c r="G130" s="20">
        <f t="shared" si="5"/>
        <v>1538.326793151833</v>
      </c>
      <c r="H130" s="2"/>
      <c r="I130" s="11">
        <f>IF(I129-F130&gt;0.001,I129-F130-Table4211[[#This Row],[Ile nadpłacamy przy tej racie?]],0)</f>
        <v>33830.457955603568</v>
      </c>
      <c r="K130" s="2">
        <f>IF(Table4211[[#This Row],[Rok]]&lt;9,Table4211[[#This Row],[Odsetki normalne]]*50%,Table4211[[#This Row],[Odsetki normalne]])</f>
        <v>160.78320704049807</v>
      </c>
    </row>
    <row r="131" spans="2:11" x14ac:dyDescent="0.25">
      <c r="B131" s="1">
        <f t="shared" si="4"/>
        <v>10</v>
      </c>
      <c r="C131" s="4">
        <f t="shared" si="6"/>
        <v>115</v>
      </c>
      <c r="D131" s="5">
        <v>5.4800000000000001E-2</v>
      </c>
      <c r="E131" s="2">
        <f>I130*Table4211[[#This Row],[Oprocentowanie]]/12</f>
        <v>154.49242466392295</v>
      </c>
      <c r="F131" s="2">
        <f>Table4211[[#This Row],[Cała rata]]-Table4211[[#This Row],[Odsetki normalne]]</f>
        <v>1383.8343684879101</v>
      </c>
      <c r="G131" s="20">
        <f t="shared" si="5"/>
        <v>1538.326793151833</v>
      </c>
      <c r="H131" s="2"/>
      <c r="I131" s="11">
        <f>IF(I130-F131&gt;0.001,I130-F131-Table4211[[#This Row],[Ile nadpłacamy przy tej racie?]],0)</f>
        <v>32446.623587115657</v>
      </c>
      <c r="K131" s="2">
        <f>IF(Table4211[[#This Row],[Rok]]&lt;9,Table4211[[#This Row],[Odsetki normalne]]*50%,Table4211[[#This Row],[Odsetki normalne]])</f>
        <v>154.49242466392295</v>
      </c>
    </row>
    <row r="132" spans="2:11" x14ac:dyDescent="0.25">
      <c r="B132" s="1">
        <f t="shared" si="4"/>
        <v>10</v>
      </c>
      <c r="C132" s="4">
        <f t="shared" si="6"/>
        <v>116</v>
      </c>
      <c r="D132" s="5">
        <v>5.4800000000000001E-2</v>
      </c>
      <c r="E132" s="2">
        <f>I131*Table4211[[#This Row],[Oprocentowanie]]/12</f>
        <v>148.17291438116152</v>
      </c>
      <c r="F132" s="2">
        <f>Table4211[[#This Row],[Cała rata]]-Table4211[[#This Row],[Odsetki normalne]]</f>
        <v>1390.1538787706716</v>
      </c>
      <c r="G132" s="20">
        <f t="shared" si="5"/>
        <v>1538.326793151833</v>
      </c>
      <c r="H132" s="2"/>
      <c r="I132" s="11">
        <f>IF(I131-F132&gt;0.001,I131-F132-Table4211[[#This Row],[Ile nadpłacamy przy tej racie?]],0)</f>
        <v>31056.469708344986</v>
      </c>
      <c r="K132" s="2">
        <f>IF(Table4211[[#This Row],[Rok]]&lt;9,Table4211[[#This Row],[Odsetki normalne]]*50%,Table4211[[#This Row],[Odsetki normalne]])</f>
        <v>148.17291438116152</v>
      </c>
    </row>
    <row r="133" spans="2:11" x14ac:dyDescent="0.25">
      <c r="B133" s="1">
        <f t="shared" si="4"/>
        <v>10</v>
      </c>
      <c r="C133" s="4">
        <f t="shared" si="6"/>
        <v>117</v>
      </c>
      <c r="D133" s="5">
        <v>5.4800000000000001E-2</v>
      </c>
      <c r="E133" s="2">
        <f>I132*Table4211[[#This Row],[Oprocentowanie]]/12</f>
        <v>141.82454500144209</v>
      </c>
      <c r="F133" s="2">
        <f>Table4211[[#This Row],[Cała rata]]-Table4211[[#This Row],[Odsetki normalne]]</f>
        <v>1396.5022481503909</v>
      </c>
      <c r="G133" s="20">
        <f t="shared" si="5"/>
        <v>1538.326793151833</v>
      </c>
      <c r="H133" s="2"/>
      <c r="I133" s="11">
        <f>IF(I132-F133&gt;0.001,I132-F133-Table4211[[#This Row],[Ile nadpłacamy przy tej racie?]],0)</f>
        <v>29659.967460194595</v>
      </c>
      <c r="K133" s="2">
        <f>IF(Table4211[[#This Row],[Rok]]&lt;9,Table4211[[#This Row],[Odsetki normalne]]*50%,Table4211[[#This Row],[Odsetki normalne]])</f>
        <v>141.82454500144209</v>
      </c>
    </row>
    <row r="134" spans="2:11" x14ac:dyDescent="0.25">
      <c r="B134" s="1">
        <f t="shared" si="4"/>
        <v>10</v>
      </c>
      <c r="C134" s="4">
        <f t="shared" si="6"/>
        <v>118</v>
      </c>
      <c r="D134" s="5">
        <v>5.4800000000000001E-2</v>
      </c>
      <c r="E134" s="2">
        <f>I133*Table4211[[#This Row],[Oprocentowanie]]/12</f>
        <v>135.44718473488865</v>
      </c>
      <c r="F134" s="2">
        <f>Table4211[[#This Row],[Cała rata]]-Table4211[[#This Row],[Odsetki normalne]]</f>
        <v>1402.8796084169444</v>
      </c>
      <c r="G134" s="20">
        <f t="shared" si="5"/>
        <v>1538.326793151833</v>
      </c>
      <c r="H134" s="2"/>
      <c r="I134" s="11">
        <f>IF(I133-F134&gt;0.001,I133-F134-Table4211[[#This Row],[Ile nadpłacamy przy tej racie?]],0)</f>
        <v>28257.087851777651</v>
      </c>
      <c r="K134" s="2">
        <f>IF(Table4211[[#This Row],[Rok]]&lt;9,Table4211[[#This Row],[Odsetki normalne]]*50%,Table4211[[#This Row],[Odsetki normalne]])</f>
        <v>135.44718473488865</v>
      </c>
    </row>
    <row r="135" spans="2:11" x14ac:dyDescent="0.25">
      <c r="B135" s="1">
        <f t="shared" si="4"/>
        <v>10</v>
      </c>
      <c r="C135" s="4">
        <f t="shared" si="6"/>
        <v>119</v>
      </c>
      <c r="D135" s="5">
        <v>5.4800000000000001E-2</v>
      </c>
      <c r="E135" s="2">
        <f>I134*Table4211[[#This Row],[Oprocentowanie]]/12</f>
        <v>129.04070118978461</v>
      </c>
      <c r="F135" s="2">
        <f>Table4211[[#This Row],[Cała rata]]-Table4211[[#This Row],[Odsetki normalne]]</f>
        <v>1409.2860919620484</v>
      </c>
      <c r="G135" s="20">
        <f t="shared" si="5"/>
        <v>1538.326793151833</v>
      </c>
      <c r="H135" s="2"/>
      <c r="I135" s="11">
        <f>IF(I134-F135&gt;0.001,I134-F135-Table4211[[#This Row],[Ile nadpłacamy przy tej racie?]],0)</f>
        <v>26847.801759815604</v>
      </c>
      <c r="K135" s="2">
        <f>IF(Table4211[[#This Row],[Rok]]&lt;9,Table4211[[#This Row],[Odsetki normalne]]*50%,Table4211[[#This Row],[Odsetki normalne]])</f>
        <v>129.04070118978461</v>
      </c>
    </row>
    <row r="136" spans="2:11" x14ac:dyDescent="0.25">
      <c r="B136" s="1">
        <f t="shared" si="4"/>
        <v>10</v>
      </c>
      <c r="C136" s="4">
        <f t="shared" si="6"/>
        <v>120</v>
      </c>
      <c r="D136" s="5">
        <v>5.4800000000000001E-2</v>
      </c>
      <c r="E136" s="2">
        <f>I135*Table4211[[#This Row],[Oprocentowanie]]/12</f>
        <v>122.60496136982459</v>
      </c>
      <c r="F136" s="2">
        <f>Table4211[[#This Row],[Cała rata]]-Table4211[[#This Row],[Odsetki normalne]]</f>
        <v>1415.7218317820084</v>
      </c>
      <c r="G136" s="20">
        <f t="shared" si="5"/>
        <v>1538.326793151833</v>
      </c>
      <c r="H136" s="2"/>
      <c r="I136" s="11">
        <f>IF(I135-F136&gt;0.001,I135-F136-Table4211[[#This Row],[Ile nadpłacamy przy tej racie?]],0)</f>
        <v>25432.079928033596</v>
      </c>
      <c r="K136" s="2">
        <f>IF(Table4211[[#This Row],[Rok]]&lt;9,Table4211[[#This Row],[Odsetki normalne]]*50%,Table4211[[#This Row],[Odsetki normalne]])</f>
        <v>122.60496136982459</v>
      </c>
    </row>
    <row r="137" spans="2:11" x14ac:dyDescent="0.25">
      <c r="B137" s="6">
        <f t="shared" si="4"/>
        <v>11</v>
      </c>
      <c r="C137" s="7">
        <f t="shared" si="6"/>
        <v>121</v>
      </c>
      <c r="D137" s="8">
        <v>5.4800000000000001E-2</v>
      </c>
      <c r="E137" s="9">
        <f>I136*Table4211[[#This Row],[Oprocentowanie]]/12</f>
        <v>116.13983167135342</v>
      </c>
      <c r="F137" s="9">
        <f>Table4211[[#This Row],[Cała rata]]-Table4211[[#This Row],[Odsetki normalne]]</f>
        <v>1422.1869614804796</v>
      </c>
      <c r="G137" s="20">
        <f t="shared" si="5"/>
        <v>1538.326793151833</v>
      </c>
      <c r="H137" s="9"/>
      <c r="I137" s="9">
        <f>IF(I136-F137&gt;0.001,I136-F137-Table4211[[#This Row],[Ile nadpłacamy przy tej racie?]],0)</f>
        <v>24009.892966553118</v>
      </c>
      <c r="K137" s="9">
        <f>IF(Table4211[[#This Row],[Rok]]&lt;9,Table4211[[#This Row],[Odsetki normalne]]*50%,Table4211[[#This Row],[Odsetki normalne]])</f>
        <v>116.13983167135342</v>
      </c>
    </row>
    <row r="138" spans="2:11" x14ac:dyDescent="0.25">
      <c r="B138" s="6">
        <f t="shared" si="4"/>
        <v>11</v>
      </c>
      <c r="C138" s="7">
        <f t="shared" si="6"/>
        <v>122</v>
      </c>
      <c r="D138" s="8">
        <v>5.4800000000000001E-2</v>
      </c>
      <c r="E138" s="9">
        <f>I137*Table4211[[#This Row],[Oprocentowanie]]/12</f>
        <v>109.64517788059258</v>
      </c>
      <c r="F138" s="9">
        <f>Table4211[[#This Row],[Cała rata]]-Table4211[[#This Row],[Odsetki normalne]]</f>
        <v>1428.6816152712404</v>
      </c>
      <c r="G138" s="20">
        <f t="shared" si="5"/>
        <v>1538.326793151833</v>
      </c>
      <c r="H138" s="9"/>
      <c r="I138" s="9">
        <f>IF(I137-F138&gt;0.001,I137-F138-Table4211[[#This Row],[Ile nadpłacamy przy tej racie?]],0)</f>
        <v>22581.211351281876</v>
      </c>
      <c r="K138" s="9">
        <f>IF(Table4211[[#This Row],[Rok]]&lt;9,Table4211[[#This Row],[Odsetki normalne]]*50%,Table4211[[#This Row],[Odsetki normalne]])</f>
        <v>109.64517788059258</v>
      </c>
    </row>
    <row r="139" spans="2:11" x14ac:dyDescent="0.25">
      <c r="B139" s="6">
        <f t="shared" si="4"/>
        <v>11</v>
      </c>
      <c r="C139" s="7">
        <f t="shared" si="6"/>
        <v>123</v>
      </c>
      <c r="D139" s="8">
        <v>5.4800000000000001E-2</v>
      </c>
      <c r="E139" s="9">
        <f>I138*Table4211[[#This Row],[Oprocentowanie]]/12</f>
        <v>103.1208651708539</v>
      </c>
      <c r="F139" s="9">
        <f>Table4211[[#This Row],[Cała rata]]-Table4211[[#This Row],[Odsetki normalne]]</f>
        <v>1435.2059279809791</v>
      </c>
      <c r="G139" s="20">
        <f t="shared" si="5"/>
        <v>1538.326793151833</v>
      </c>
      <c r="H139" s="9"/>
      <c r="I139" s="9">
        <f>IF(I138-F139&gt;0.001,I138-F139-Table4211[[#This Row],[Ile nadpłacamy przy tej racie?]],0)</f>
        <v>21146.005423300896</v>
      </c>
      <c r="K139" s="9">
        <f>IF(Table4211[[#This Row],[Rok]]&lt;9,Table4211[[#This Row],[Odsetki normalne]]*50%,Table4211[[#This Row],[Odsetki normalne]])</f>
        <v>103.1208651708539</v>
      </c>
    </row>
    <row r="140" spans="2:11" x14ac:dyDescent="0.25">
      <c r="B140" s="6">
        <f t="shared" si="4"/>
        <v>11</v>
      </c>
      <c r="C140" s="7">
        <f t="shared" si="6"/>
        <v>124</v>
      </c>
      <c r="D140" s="8">
        <v>5.4800000000000001E-2</v>
      </c>
      <c r="E140" s="9">
        <f>I139*Table4211[[#This Row],[Oprocentowanie]]/12</f>
        <v>96.566758099740753</v>
      </c>
      <c r="F140" s="9">
        <f>Table4211[[#This Row],[Cała rata]]-Table4211[[#This Row],[Odsetki normalne]]</f>
        <v>1441.7600350520922</v>
      </c>
      <c r="G140" s="20">
        <f t="shared" si="5"/>
        <v>1538.326793151833</v>
      </c>
      <c r="H140" s="9"/>
      <c r="I140" s="9">
        <f>IF(I139-F140&gt;0.001,I139-F140-Table4211[[#This Row],[Ile nadpłacamy przy tej racie?]],0)</f>
        <v>19704.245388248804</v>
      </c>
      <c r="K140" s="9">
        <f>IF(Table4211[[#This Row],[Rok]]&lt;9,Table4211[[#This Row],[Odsetki normalne]]*50%,Table4211[[#This Row],[Odsetki normalne]])</f>
        <v>96.566758099740753</v>
      </c>
    </row>
    <row r="141" spans="2:11" x14ac:dyDescent="0.25">
      <c r="B141" s="6">
        <f t="shared" si="4"/>
        <v>11</v>
      </c>
      <c r="C141" s="7">
        <f t="shared" si="6"/>
        <v>125</v>
      </c>
      <c r="D141" s="8">
        <v>5.4800000000000001E-2</v>
      </c>
      <c r="E141" s="9">
        <f>I140*Table4211[[#This Row],[Oprocentowanie]]/12</f>
        <v>89.982720606336215</v>
      </c>
      <c r="F141" s="9">
        <f>Table4211[[#This Row],[Cała rata]]-Table4211[[#This Row],[Odsetki normalne]]</f>
        <v>1448.3440725454968</v>
      </c>
      <c r="G141" s="20">
        <f t="shared" si="5"/>
        <v>1538.326793151833</v>
      </c>
      <c r="H141" s="9"/>
      <c r="I141" s="9">
        <f>IF(I140-F141&gt;0.001,I140-F141-Table4211[[#This Row],[Ile nadpłacamy przy tej racie?]],0)</f>
        <v>18255.901315703308</v>
      </c>
      <c r="K141" s="9">
        <f>IF(Table4211[[#This Row],[Rok]]&lt;9,Table4211[[#This Row],[Odsetki normalne]]*50%,Table4211[[#This Row],[Odsetki normalne]])</f>
        <v>89.982720606336215</v>
      </c>
    </row>
    <row r="142" spans="2:11" x14ac:dyDescent="0.25">
      <c r="B142" s="6">
        <f t="shared" si="4"/>
        <v>11</v>
      </c>
      <c r="C142" s="7">
        <f t="shared" si="6"/>
        <v>126</v>
      </c>
      <c r="D142" s="8">
        <v>5.4800000000000001E-2</v>
      </c>
      <c r="E142" s="9">
        <f>I141*Table4211[[#This Row],[Oprocentowanie]]/12</f>
        <v>83.368616008378439</v>
      </c>
      <c r="F142" s="9">
        <f>Table4211[[#This Row],[Cała rata]]-Table4211[[#This Row],[Odsetki normalne]]</f>
        <v>1454.9581771434546</v>
      </c>
      <c r="G142" s="20">
        <f t="shared" si="5"/>
        <v>1538.326793151833</v>
      </c>
      <c r="H142" s="9"/>
      <c r="I142" s="9">
        <f>IF(I141-F142&gt;0.001,I141-F142-Table4211[[#This Row],[Ile nadpłacamy przy tej racie?]],0)</f>
        <v>16800.943138559855</v>
      </c>
      <c r="K142" s="9">
        <f>IF(Table4211[[#This Row],[Rok]]&lt;9,Table4211[[#This Row],[Odsetki normalne]]*50%,Table4211[[#This Row],[Odsetki normalne]])</f>
        <v>83.368616008378439</v>
      </c>
    </row>
    <row r="143" spans="2:11" x14ac:dyDescent="0.25">
      <c r="B143" s="6">
        <f t="shared" si="4"/>
        <v>11</v>
      </c>
      <c r="C143" s="7">
        <f t="shared" si="6"/>
        <v>127</v>
      </c>
      <c r="D143" s="8">
        <v>5.4800000000000001E-2</v>
      </c>
      <c r="E143" s="9">
        <f>I142*Table4211[[#This Row],[Oprocentowanie]]/12</f>
        <v>76.724306999423334</v>
      </c>
      <c r="F143" s="9">
        <f>Table4211[[#This Row],[Cała rata]]-Table4211[[#This Row],[Odsetki normalne]]</f>
        <v>1461.6024861524097</v>
      </c>
      <c r="G143" s="20">
        <f t="shared" si="5"/>
        <v>1538.326793151833</v>
      </c>
      <c r="H143" s="9"/>
      <c r="I143" s="9">
        <f>IF(I142-F143&gt;0.001,I142-F143-Table4211[[#This Row],[Ile nadpłacamy przy tej racie?]],0)</f>
        <v>15339.340652407445</v>
      </c>
      <c r="K143" s="9">
        <f>IF(Table4211[[#This Row],[Rok]]&lt;9,Table4211[[#This Row],[Odsetki normalne]]*50%,Table4211[[#This Row],[Odsetki normalne]])</f>
        <v>76.724306999423334</v>
      </c>
    </row>
    <row r="144" spans="2:11" x14ac:dyDescent="0.25">
      <c r="B144" s="6">
        <f t="shared" si="4"/>
        <v>11</v>
      </c>
      <c r="C144" s="7">
        <f t="shared" si="6"/>
        <v>128</v>
      </c>
      <c r="D144" s="8">
        <v>5.4800000000000001E-2</v>
      </c>
      <c r="E144" s="9">
        <f>I143*Table4211[[#This Row],[Oprocentowanie]]/12</f>
        <v>70.049655645994008</v>
      </c>
      <c r="F144" s="9">
        <f>Table4211[[#This Row],[Cała rata]]-Table4211[[#This Row],[Odsetki normalne]]</f>
        <v>1468.2771375058389</v>
      </c>
      <c r="G144" s="20">
        <f t="shared" si="5"/>
        <v>1538.326793151833</v>
      </c>
      <c r="H144" s="9"/>
      <c r="I144" s="9">
        <f>IF(I143-F144&gt;0.001,I143-F144-Table4211[[#This Row],[Ile nadpłacamy przy tej racie?]],0)</f>
        <v>13871.063514901607</v>
      </c>
      <c r="K144" s="9">
        <f>IF(Table4211[[#This Row],[Rok]]&lt;9,Table4211[[#This Row],[Odsetki normalne]]*50%,Table4211[[#This Row],[Odsetki normalne]])</f>
        <v>70.049655645994008</v>
      </c>
    </row>
    <row r="145" spans="2:11" x14ac:dyDescent="0.25">
      <c r="B145" s="6">
        <f t="shared" si="4"/>
        <v>11</v>
      </c>
      <c r="C145" s="7">
        <f t="shared" si="6"/>
        <v>129</v>
      </c>
      <c r="D145" s="8">
        <v>5.4800000000000001E-2</v>
      </c>
      <c r="E145" s="9">
        <f>I144*Table4211[[#This Row],[Oprocentowanie]]/12</f>
        <v>63.344523384717341</v>
      </c>
      <c r="F145" s="9">
        <f>Table4211[[#This Row],[Cała rata]]-Table4211[[#This Row],[Odsetki normalne]]</f>
        <v>1474.9822697671157</v>
      </c>
      <c r="G145" s="20">
        <f t="shared" si="5"/>
        <v>1538.326793151833</v>
      </c>
      <c r="H145" s="9"/>
      <c r="I145" s="9">
        <f>IF(I144-F145&gt;0.001,I144-F145-Table4211[[#This Row],[Ile nadpłacamy przy tej racie?]],0)</f>
        <v>12396.081245134492</v>
      </c>
      <c r="K145" s="9">
        <f>IF(Table4211[[#This Row],[Rok]]&lt;9,Table4211[[#This Row],[Odsetki normalne]]*50%,Table4211[[#This Row],[Odsetki normalne]])</f>
        <v>63.344523384717341</v>
      </c>
    </row>
    <row r="146" spans="2:11" x14ac:dyDescent="0.25">
      <c r="B146" s="6">
        <f t="shared" ref="B146:B209" si="7">ROUNDUP(C146/12,0)</f>
        <v>11</v>
      </c>
      <c r="C146" s="7">
        <f t="shared" si="6"/>
        <v>130</v>
      </c>
      <c r="D146" s="8">
        <v>5.4800000000000001E-2</v>
      </c>
      <c r="E146" s="9">
        <f>I145*Table4211[[#This Row],[Oprocentowanie]]/12</f>
        <v>56.608771019447516</v>
      </c>
      <c r="F146" s="9">
        <f>Table4211[[#This Row],[Cała rata]]-Table4211[[#This Row],[Odsetki normalne]]</f>
        <v>1481.7180221323856</v>
      </c>
      <c r="G146" s="20">
        <f t="shared" ref="G146:G209" si="8">IF(I145&gt;0.001,-$C$8,0)</f>
        <v>1538.326793151833</v>
      </c>
      <c r="H146" s="9"/>
      <c r="I146" s="9">
        <f>IF(I145-F146&gt;0.001,I145-F146-Table4211[[#This Row],[Ile nadpłacamy przy tej racie?]],0)</f>
        <v>10914.363223002107</v>
      </c>
      <c r="K146" s="9">
        <f>IF(Table4211[[#This Row],[Rok]]&lt;9,Table4211[[#This Row],[Odsetki normalne]]*50%,Table4211[[#This Row],[Odsetki normalne]])</f>
        <v>56.608771019447516</v>
      </c>
    </row>
    <row r="147" spans="2:11" x14ac:dyDescent="0.25">
      <c r="B147" s="6">
        <f t="shared" si="7"/>
        <v>11</v>
      </c>
      <c r="C147" s="7">
        <f t="shared" ref="C147:C210" si="9">C146+1</f>
        <v>131</v>
      </c>
      <c r="D147" s="8">
        <v>5.4800000000000001E-2</v>
      </c>
      <c r="E147" s="9">
        <f>I146*Table4211[[#This Row],[Oprocentowanie]]/12</f>
        <v>49.842258718376286</v>
      </c>
      <c r="F147" s="9">
        <f>Table4211[[#This Row],[Cała rata]]-Table4211[[#This Row],[Odsetki normalne]]</f>
        <v>1488.4845344334567</v>
      </c>
      <c r="G147" s="20">
        <f t="shared" si="8"/>
        <v>1538.326793151833</v>
      </c>
      <c r="H147" s="9"/>
      <c r="I147" s="9">
        <f>IF(I146-F147&gt;0.001,I146-F147-Table4211[[#This Row],[Ile nadpłacamy przy tej racie?]],0)</f>
        <v>9425.8786885686495</v>
      </c>
      <c r="K147" s="9">
        <f>IF(Table4211[[#This Row],[Rok]]&lt;9,Table4211[[#This Row],[Odsetki normalne]]*50%,Table4211[[#This Row],[Odsetki normalne]])</f>
        <v>49.842258718376286</v>
      </c>
    </row>
    <row r="148" spans="2:11" x14ac:dyDescent="0.25">
      <c r="B148" s="6">
        <f t="shared" si="7"/>
        <v>11</v>
      </c>
      <c r="C148" s="7">
        <f t="shared" si="9"/>
        <v>132</v>
      </c>
      <c r="D148" s="8">
        <v>5.4800000000000001E-2</v>
      </c>
      <c r="E148" s="9">
        <f>I147*Table4211[[#This Row],[Oprocentowanie]]/12</f>
        <v>43.044846011130169</v>
      </c>
      <c r="F148" s="9">
        <f>Table4211[[#This Row],[Cała rata]]-Table4211[[#This Row],[Odsetki normalne]]</f>
        <v>1495.2819471407029</v>
      </c>
      <c r="G148" s="20">
        <f t="shared" si="8"/>
        <v>1538.326793151833</v>
      </c>
      <c r="H148" s="9"/>
      <c r="I148" s="9">
        <f>IF(I147-F148&gt;0.001,I147-F148-Table4211[[#This Row],[Ile nadpłacamy przy tej racie?]],0)</f>
        <v>7930.5967414279467</v>
      </c>
      <c r="K148" s="9">
        <f>IF(Table4211[[#This Row],[Rok]]&lt;9,Table4211[[#This Row],[Odsetki normalne]]*50%,Table4211[[#This Row],[Odsetki normalne]])</f>
        <v>43.044846011130169</v>
      </c>
    </row>
    <row r="149" spans="2:11" x14ac:dyDescent="0.25">
      <c r="B149" s="1">
        <f t="shared" si="7"/>
        <v>12</v>
      </c>
      <c r="C149" s="4">
        <f t="shared" si="9"/>
        <v>133</v>
      </c>
      <c r="D149" s="5">
        <v>5.4800000000000001E-2</v>
      </c>
      <c r="E149" s="2">
        <f>I148*Table4211[[#This Row],[Oprocentowanie]]/12</f>
        <v>36.216391785854292</v>
      </c>
      <c r="F149" s="2">
        <f>Table4211[[#This Row],[Cała rata]]-Table4211[[#This Row],[Odsetki normalne]]</f>
        <v>1502.1104013659788</v>
      </c>
      <c r="G149" s="20">
        <f t="shared" si="8"/>
        <v>1538.326793151833</v>
      </c>
      <c r="H149" s="2"/>
      <c r="I149" s="11">
        <f>IF(I148-F149&gt;0.001,I148-F149-Table4211[[#This Row],[Ile nadpłacamy przy tej racie?]],0)</f>
        <v>6428.4863400619679</v>
      </c>
      <c r="K149" s="2">
        <f>IF(Table4211[[#This Row],[Rok]]&lt;9,Table4211[[#This Row],[Odsetki normalne]]*50%,Table4211[[#This Row],[Odsetki normalne]])</f>
        <v>36.216391785854292</v>
      </c>
    </row>
    <row r="150" spans="2:11" x14ac:dyDescent="0.25">
      <c r="B150" s="1">
        <f t="shared" si="7"/>
        <v>12</v>
      </c>
      <c r="C150" s="4">
        <f t="shared" si="9"/>
        <v>134</v>
      </c>
      <c r="D150" s="5">
        <v>5.4800000000000001E-2</v>
      </c>
      <c r="E150" s="2">
        <f>I149*Table4211[[#This Row],[Oprocentowanie]]/12</f>
        <v>29.356754286282989</v>
      </c>
      <c r="F150" s="2">
        <f>Table4211[[#This Row],[Cała rata]]-Table4211[[#This Row],[Odsetki normalne]]</f>
        <v>1508.9700388655501</v>
      </c>
      <c r="G150" s="20">
        <f t="shared" si="8"/>
        <v>1538.326793151833</v>
      </c>
      <c r="H150" s="2"/>
      <c r="I150" s="11">
        <f>IF(I149-F150&gt;0.001,I149-F150-Table4211[[#This Row],[Ile nadpłacamy przy tej racie?]],0)</f>
        <v>4919.5163011964178</v>
      </c>
      <c r="K150" s="2">
        <f>IF(Table4211[[#This Row],[Rok]]&lt;9,Table4211[[#This Row],[Odsetki normalne]]*50%,Table4211[[#This Row],[Odsetki normalne]])</f>
        <v>29.356754286282989</v>
      </c>
    </row>
    <row r="151" spans="2:11" x14ac:dyDescent="0.25">
      <c r="B151" s="1">
        <f t="shared" si="7"/>
        <v>12</v>
      </c>
      <c r="C151" s="4">
        <f t="shared" si="9"/>
        <v>135</v>
      </c>
      <c r="D151" s="5">
        <v>5.4800000000000001E-2</v>
      </c>
      <c r="E151" s="2">
        <f>I150*Table4211[[#This Row],[Oprocentowanie]]/12</f>
        <v>22.465791108796974</v>
      </c>
      <c r="F151" s="2">
        <f>Table4211[[#This Row],[Cała rata]]-Table4211[[#This Row],[Odsetki normalne]]</f>
        <v>1515.861002043036</v>
      </c>
      <c r="G151" s="20">
        <f t="shared" si="8"/>
        <v>1538.326793151833</v>
      </c>
      <c r="H151" s="2"/>
      <c r="I151" s="11">
        <f>IF(I150-F151&gt;0.001,I150-F151-Table4211[[#This Row],[Ile nadpłacamy przy tej racie?]],0)</f>
        <v>3403.6552991533817</v>
      </c>
      <c r="K151" s="2">
        <f>IF(Table4211[[#This Row],[Rok]]&lt;9,Table4211[[#This Row],[Odsetki normalne]]*50%,Table4211[[#This Row],[Odsetki normalne]])</f>
        <v>22.465791108796974</v>
      </c>
    </row>
    <row r="152" spans="2:11" x14ac:dyDescent="0.25">
      <c r="B152" s="1">
        <f t="shared" si="7"/>
        <v>12</v>
      </c>
      <c r="C152" s="4">
        <f t="shared" si="9"/>
        <v>136</v>
      </c>
      <c r="D152" s="5">
        <v>5.4800000000000001E-2</v>
      </c>
      <c r="E152" s="2">
        <f>I151*Table4211[[#This Row],[Oprocentowanie]]/12</f>
        <v>15.54335919946711</v>
      </c>
      <c r="F152" s="2">
        <f>Table4211[[#This Row],[Cała rata]]-Table4211[[#This Row],[Odsetki normalne]]</f>
        <v>1522.7834339523658</v>
      </c>
      <c r="G152" s="20">
        <f t="shared" si="8"/>
        <v>1538.326793151833</v>
      </c>
      <c r="H152" s="2"/>
      <c r="I152" s="11">
        <f>IF(I151-F152&gt;0.001,I151-F152-Table4211[[#This Row],[Ile nadpłacamy przy tej racie?]],0)</f>
        <v>1880.8718652010159</v>
      </c>
      <c r="K152" s="2">
        <f>IF(Table4211[[#This Row],[Rok]]&lt;9,Table4211[[#This Row],[Odsetki normalne]]*50%,Table4211[[#This Row],[Odsetki normalne]])</f>
        <v>15.54335919946711</v>
      </c>
    </row>
    <row r="153" spans="2:11" x14ac:dyDescent="0.25">
      <c r="B153" s="1">
        <f t="shared" si="7"/>
        <v>12</v>
      </c>
      <c r="C153" s="4">
        <f t="shared" si="9"/>
        <v>137</v>
      </c>
      <c r="D153" s="5">
        <v>5.4800000000000001E-2</v>
      </c>
      <c r="E153" s="2">
        <f>I152*Table4211[[#This Row],[Oprocentowanie]]/12</f>
        <v>8.5893148510846391</v>
      </c>
      <c r="F153" s="2">
        <f>Table4211[[#This Row],[Cała rata]]-Table4211[[#This Row],[Odsetki normalne]]</f>
        <v>1529.7374783007483</v>
      </c>
      <c r="G153" s="20">
        <f t="shared" si="8"/>
        <v>1538.326793151833</v>
      </c>
      <c r="H153" s="2"/>
      <c r="I153" s="11">
        <f>IF(I152-F153&gt;0.001,I152-F153-Table4211[[#This Row],[Ile nadpłacamy przy tej racie?]],0)</f>
        <v>351.1343869002676</v>
      </c>
      <c r="K153" s="2">
        <f>IF(Table4211[[#This Row],[Rok]]&lt;9,Table4211[[#This Row],[Odsetki normalne]]*50%,Table4211[[#This Row],[Odsetki normalne]])</f>
        <v>8.5893148510846391</v>
      </c>
    </row>
    <row r="154" spans="2:11" x14ac:dyDescent="0.25">
      <c r="B154" s="1">
        <f t="shared" si="7"/>
        <v>12</v>
      </c>
      <c r="C154" s="4">
        <f t="shared" si="9"/>
        <v>138</v>
      </c>
      <c r="D154" s="5">
        <v>5.4800000000000001E-2</v>
      </c>
      <c r="E154" s="2">
        <f>I153*Table4211[[#This Row],[Oprocentowanie]]/12</f>
        <v>1.6035137001778887</v>
      </c>
      <c r="F154" s="2">
        <f>Table4211[[#This Row],[Cała rata]]-Table4211[[#This Row],[Odsetki normalne]]</f>
        <v>1536.7232794516551</v>
      </c>
      <c r="G154" s="20">
        <f t="shared" si="8"/>
        <v>1538.326793151833</v>
      </c>
      <c r="H154" s="2"/>
      <c r="I154" s="11">
        <f>IF(I153-F154&gt;0.001,I153-F154-Table4211[[#This Row],[Ile nadpłacamy przy tej racie?]],0)</f>
        <v>0</v>
      </c>
      <c r="K154" s="2">
        <f>IF(Table4211[[#This Row],[Rok]]&lt;9,Table4211[[#This Row],[Odsetki normalne]]*50%,Table4211[[#This Row],[Odsetki normalne]])</f>
        <v>1.6035137001778887</v>
      </c>
    </row>
    <row r="155" spans="2:11" x14ac:dyDescent="0.25">
      <c r="B155" s="1">
        <f t="shared" si="7"/>
        <v>12</v>
      </c>
      <c r="C155" s="4">
        <f t="shared" si="9"/>
        <v>139</v>
      </c>
      <c r="D155" s="5">
        <v>5.4800000000000001E-2</v>
      </c>
      <c r="E155" s="2">
        <f>I154*Table4211[[#This Row],[Oprocentowanie]]/12</f>
        <v>0</v>
      </c>
      <c r="F155" s="2">
        <f>Table4211[[#This Row],[Cała rata]]-Table4211[[#This Row],[Odsetki normalne]]</f>
        <v>0</v>
      </c>
      <c r="G155" s="20">
        <f t="shared" si="8"/>
        <v>0</v>
      </c>
      <c r="H155" s="2"/>
      <c r="I155" s="11">
        <f>IF(I154-F155&gt;0.001,I154-F155-Table4211[[#This Row],[Ile nadpłacamy przy tej racie?]],0)</f>
        <v>0</v>
      </c>
      <c r="K155" s="2">
        <f>IF(Table4211[[#This Row],[Rok]]&lt;9,Table4211[[#This Row],[Odsetki normalne]]*50%,Table4211[[#This Row],[Odsetki normalne]])</f>
        <v>0</v>
      </c>
    </row>
    <row r="156" spans="2:11" x14ac:dyDescent="0.25">
      <c r="B156" s="1">
        <f t="shared" si="7"/>
        <v>12</v>
      </c>
      <c r="C156" s="4">
        <f t="shared" si="9"/>
        <v>140</v>
      </c>
      <c r="D156" s="5">
        <v>5.4800000000000001E-2</v>
      </c>
      <c r="E156" s="2">
        <f>I155*Table4211[[#This Row],[Oprocentowanie]]/12</f>
        <v>0</v>
      </c>
      <c r="F156" s="2">
        <f>Table4211[[#This Row],[Cała rata]]-Table4211[[#This Row],[Odsetki normalne]]</f>
        <v>0</v>
      </c>
      <c r="G156" s="20">
        <f t="shared" si="8"/>
        <v>0</v>
      </c>
      <c r="H156" s="2"/>
      <c r="I156" s="11">
        <f>IF(I155-F156&gt;0.001,I155-F156-Table4211[[#This Row],[Ile nadpłacamy przy tej racie?]],0)</f>
        <v>0</v>
      </c>
      <c r="K156" s="2">
        <f>IF(Table4211[[#This Row],[Rok]]&lt;9,Table4211[[#This Row],[Odsetki normalne]]*50%,Table4211[[#This Row],[Odsetki normalne]])</f>
        <v>0</v>
      </c>
    </row>
    <row r="157" spans="2:11" x14ac:dyDescent="0.25">
      <c r="B157" s="1">
        <f t="shared" si="7"/>
        <v>12</v>
      </c>
      <c r="C157" s="4">
        <f t="shared" si="9"/>
        <v>141</v>
      </c>
      <c r="D157" s="5">
        <v>5.4800000000000001E-2</v>
      </c>
      <c r="E157" s="2">
        <f>I156*Table4211[[#This Row],[Oprocentowanie]]/12</f>
        <v>0</v>
      </c>
      <c r="F157" s="2">
        <f>Table4211[[#This Row],[Cała rata]]-Table4211[[#This Row],[Odsetki normalne]]</f>
        <v>0</v>
      </c>
      <c r="G157" s="20">
        <f t="shared" si="8"/>
        <v>0</v>
      </c>
      <c r="H157" s="2"/>
      <c r="I157" s="11">
        <f>IF(I156-F157&gt;0.001,I156-F157-Table4211[[#This Row],[Ile nadpłacamy przy tej racie?]],0)</f>
        <v>0</v>
      </c>
      <c r="K157" s="2">
        <f>IF(Table4211[[#This Row],[Rok]]&lt;9,Table4211[[#This Row],[Odsetki normalne]]*50%,Table4211[[#This Row],[Odsetki normalne]])</f>
        <v>0</v>
      </c>
    </row>
    <row r="158" spans="2:11" x14ac:dyDescent="0.25">
      <c r="B158" s="1">
        <f t="shared" si="7"/>
        <v>12</v>
      </c>
      <c r="C158" s="4">
        <f t="shared" si="9"/>
        <v>142</v>
      </c>
      <c r="D158" s="5">
        <v>5.4800000000000001E-2</v>
      </c>
      <c r="E158" s="2">
        <f>I157*Table4211[[#This Row],[Oprocentowanie]]/12</f>
        <v>0</v>
      </c>
      <c r="F158" s="2">
        <f>Table4211[[#This Row],[Cała rata]]-Table4211[[#This Row],[Odsetki normalne]]</f>
        <v>0</v>
      </c>
      <c r="G158" s="20">
        <f t="shared" si="8"/>
        <v>0</v>
      </c>
      <c r="H158" s="2"/>
      <c r="I158" s="11">
        <f>IF(I157-F158&gt;0.001,I157-F158-Table4211[[#This Row],[Ile nadpłacamy przy tej racie?]],0)</f>
        <v>0</v>
      </c>
      <c r="K158" s="2">
        <f>IF(Table4211[[#This Row],[Rok]]&lt;9,Table4211[[#This Row],[Odsetki normalne]]*50%,Table4211[[#This Row],[Odsetki normalne]])</f>
        <v>0</v>
      </c>
    </row>
    <row r="159" spans="2:11" x14ac:dyDescent="0.25">
      <c r="B159" s="1">
        <f t="shared" si="7"/>
        <v>12</v>
      </c>
      <c r="C159" s="4">
        <f t="shared" si="9"/>
        <v>143</v>
      </c>
      <c r="D159" s="5">
        <v>5.4800000000000001E-2</v>
      </c>
      <c r="E159" s="2">
        <f>I158*Table4211[[#This Row],[Oprocentowanie]]/12</f>
        <v>0</v>
      </c>
      <c r="F159" s="2">
        <f>Table4211[[#This Row],[Cała rata]]-Table4211[[#This Row],[Odsetki normalne]]</f>
        <v>0</v>
      </c>
      <c r="G159" s="20">
        <f t="shared" si="8"/>
        <v>0</v>
      </c>
      <c r="H159" s="2"/>
      <c r="I159" s="11">
        <f>IF(I158-F159&gt;0.001,I158-F159-Table4211[[#This Row],[Ile nadpłacamy przy tej racie?]],0)</f>
        <v>0</v>
      </c>
      <c r="K159" s="2">
        <f>IF(Table4211[[#This Row],[Rok]]&lt;9,Table4211[[#This Row],[Odsetki normalne]]*50%,Table4211[[#This Row],[Odsetki normalne]])</f>
        <v>0</v>
      </c>
    </row>
    <row r="160" spans="2:11" x14ac:dyDescent="0.25">
      <c r="B160" s="1">
        <f t="shared" si="7"/>
        <v>12</v>
      </c>
      <c r="C160" s="4">
        <f t="shared" si="9"/>
        <v>144</v>
      </c>
      <c r="D160" s="5">
        <v>5.4800000000000001E-2</v>
      </c>
      <c r="E160" s="2">
        <f>I159*Table4211[[#This Row],[Oprocentowanie]]/12</f>
        <v>0</v>
      </c>
      <c r="F160" s="2">
        <f>Table4211[[#This Row],[Cała rata]]-Table4211[[#This Row],[Odsetki normalne]]</f>
        <v>0</v>
      </c>
      <c r="G160" s="20">
        <f t="shared" si="8"/>
        <v>0</v>
      </c>
      <c r="H160" s="2"/>
      <c r="I160" s="11">
        <f>IF(I159-F160&gt;0.001,I159-F160-Table4211[[#This Row],[Ile nadpłacamy przy tej racie?]],0)</f>
        <v>0</v>
      </c>
      <c r="K160" s="2">
        <f>IF(Table4211[[#This Row],[Rok]]&lt;9,Table4211[[#This Row],[Odsetki normalne]]*50%,Table4211[[#This Row],[Odsetki normalne]])</f>
        <v>0</v>
      </c>
    </row>
    <row r="161" spans="2:11" x14ac:dyDescent="0.25">
      <c r="B161" s="6">
        <f t="shared" si="7"/>
        <v>13</v>
      </c>
      <c r="C161" s="7">
        <f t="shared" si="9"/>
        <v>145</v>
      </c>
      <c r="D161" s="8">
        <v>5.4800000000000001E-2</v>
      </c>
      <c r="E161" s="9">
        <f>I160*Table4211[[#This Row],[Oprocentowanie]]/12</f>
        <v>0</v>
      </c>
      <c r="F161" s="9">
        <f>Table4211[[#This Row],[Cała rata]]-Table4211[[#This Row],[Odsetki normalne]]</f>
        <v>0</v>
      </c>
      <c r="G161" s="20">
        <f t="shared" si="8"/>
        <v>0</v>
      </c>
      <c r="H161" s="9"/>
      <c r="I161" s="9">
        <f>IF(I160-F161&gt;0.001,I160-F161-Table4211[[#This Row],[Ile nadpłacamy przy tej racie?]],0)</f>
        <v>0</v>
      </c>
      <c r="K161" s="9">
        <f>IF(Table4211[[#This Row],[Rok]]&lt;9,Table4211[[#This Row],[Odsetki normalne]]*50%,Table4211[[#This Row],[Odsetki normalne]])</f>
        <v>0</v>
      </c>
    </row>
    <row r="162" spans="2:11" x14ac:dyDescent="0.25">
      <c r="B162" s="6">
        <f t="shared" si="7"/>
        <v>13</v>
      </c>
      <c r="C162" s="7">
        <f t="shared" si="9"/>
        <v>146</v>
      </c>
      <c r="D162" s="8">
        <v>5.4800000000000001E-2</v>
      </c>
      <c r="E162" s="9">
        <f>I161*Table4211[[#This Row],[Oprocentowanie]]/12</f>
        <v>0</v>
      </c>
      <c r="F162" s="9">
        <f>Table4211[[#This Row],[Cała rata]]-Table4211[[#This Row],[Odsetki normalne]]</f>
        <v>0</v>
      </c>
      <c r="G162" s="20">
        <f t="shared" si="8"/>
        <v>0</v>
      </c>
      <c r="H162" s="9"/>
      <c r="I162" s="9">
        <f>IF(I161-F162&gt;0.001,I161-F162-Table4211[[#This Row],[Ile nadpłacamy przy tej racie?]],0)</f>
        <v>0</v>
      </c>
      <c r="K162" s="9">
        <f>IF(Table4211[[#This Row],[Rok]]&lt;9,Table4211[[#This Row],[Odsetki normalne]]*50%,Table4211[[#This Row],[Odsetki normalne]])</f>
        <v>0</v>
      </c>
    </row>
    <row r="163" spans="2:11" x14ac:dyDescent="0.25">
      <c r="B163" s="6">
        <f t="shared" si="7"/>
        <v>13</v>
      </c>
      <c r="C163" s="7">
        <f t="shared" si="9"/>
        <v>147</v>
      </c>
      <c r="D163" s="8">
        <v>5.4800000000000001E-2</v>
      </c>
      <c r="E163" s="9">
        <f>I162*Table4211[[#This Row],[Oprocentowanie]]/12</f>
        <v>0</v>
      </c>
      <c r="F163" s="9">
        <f>Table4211[[#This Row],[Cała rata]]-Table4211[[#This Row],[Odsetki normalne]]</f>
        <v>0</v>
      </c>
      <c r="G163" s="20">
        <f t="shared" si="8"/>
        <v>0</v>
      </c>
      <c r="H163" s="9"/>
      <c r="I163" s="9">
        <f>IF(I162-F163&gt;0.001,I162-F163-Table4211[[#This Row],[Ile nadpłacamy przy tej racie?]],0)</f>
        <v>0</v>
      </c>
      <c r="K163" s="9">
        <f>IF(Table4211[[#This Row],[Rok]]&lt;9,Table4211[[#This Row],[Odsetki normalne]]*50%,Table4211[[#This Row],[Odsetki normalne]])</f>
        <v>0</v>
      </c>
    </row>
    <row r="164" spans="2:11" x14ac:dyDescent="0.25">
      <c r="B164" s="6">
        <f t="shared" si="7"/>
        <v>13</v>
      </c>
      <c r="C164" s="7">
        <f t="shared" si="9"/>
        <v>148</v>
      </c>
      <c r="D164" s="8">
        <v>5.4800000000000001E-2</v>
      </c>
      <c r="E164" s="9">
        <f>I163*Table4211[[#This Row],[Oprocentowanie]]/12</f>
        <v>0</v>
      </c>
      <c r="F164" s="9">
        <f>Table4211[[#This Row],[Cała rata]]-Table4211[[#This Row],[Odsetki normalne]]</f>
        <v>0</v>
      </c>
      <c r="G164" s="20">
        <f t="shared" si="8"/>
        <v>0</v>
      </c>
      <c r="H164" s="9"/>
      <c r="I164" s="9">
        <f>IF(I163-F164&gt;0.001,I163-F164-Table4211[[#This Row],[Ile nadpłacamy przy tej racie?]],0)</f>
        <v>0</v>
      </c>
      <c r="K164" s="9">
        <f>IF(Table4211[[#This Row],[Rok]]&lt;9,Table4211[[#This Row],[Odsetki normalne]]*50%,Table4211[[#This Row],[Odsetki normalne]])</f>
        <v>0</v>
      </c>
    </row>
    <row r="165" spans="2:11" x14ac:dyDescent="0.25">
      <c r="B165" s="6">
        <f t="shared" si="7"/>
        <v>13</v>
      </c>
      <c r="C165" s="7">
        <f t="shared" si="9"/>
        <v>149</v>
      </c>
      <c r="D165" s="8">
        <v>5.4800000000000001E-2</v>
      </c>
      <c r="E165" s="9">
        <f>I164*Table4211[[#This Row],[Oprocentowanie]]/12</f>
        <v>0</v>
      </c>
      <c r="F165" s="9">
        <f>Table4211[[#This Row],[Cała rata]]-Table4211[[#This Row],[Odsetki normalne]]</f>
        <v>0</v>
      </c>
      <c r="G165" s="20">
        <f t="shared" si="8"/>
        <v>0</v>
      </c>
      <c r="H165" s="9"/>
      <c r="I165" s="9">
        <f>IF(I164-F165&gt;0.001,I164-F165-Table4211[[#This Row],[Ile nadpłacamy przy tej racie?]],0)</f>
        <v>0</v>
      </c>
      <c r="K165" s="9">
        <f>IF(Table4211[[#This Row],[Rok]]&lt;9,Table4211[[#This Row],[Odsetki normalne]]*50%,Table4211[[#This Row],[Odsetki normalne]])</f>
        <v>0</v>
      </c>
    </row>
    <row r="166" spans="2:11" x14ac:dyDescent="0.25">
      <c r="B166" s="6">
        <f t="shared" si="7"/>
        <v>13</v>
      </c>
      <c r="C166" s="7">
        <f t="shared" si="9"/>
        <v>150</v>
      </c>
      <c r="D166" s="8">
        <v>5.4800000000000001E-2</v>
      </c>
      <c r="E166" s="9">
        <f>I165*Table4211[[#This Row],[Oprocentowanie]]/12</f>
        <v>0</v>
      </c>
      <c r="F166" s="9">
        <f>Table4211[[#This Row],[Cała rata]]-Table4211[[#This Row],[Odsetki normalne]]</f>
        <v>0</v>
      </c>
      <c r="G166" s="20">
        <f t="shared" si="8"/>
        <v>0</v>
      </c>
      <c r="H166" s="9"/>
      <c r="I166" s="9">
        <f>IF(I165-F166&gt;0.001,I165-F166-Table4211[[#This Row],[Ile nadpłacamy przy tej racie?]],0)</f>
        <v>0</v>
      </c>
      <c r="K166" s="9">
        <f>IF(Table4211[[#This Row],[Rok]]&lt;9,Table4211[[#This Row],[Odsetki normalne]]*50%,Table4211[[#This Row],[Odsetki normalne]])</f>
        <v>0</v>
      </c>
    </row>
    <row r="167" spans="2:11" x14ac:dyDescent="0.25">
      <c r="B167" s="6">
        <f t="shared" si="7"/>
        <v>13</v>
      </c>
      <c r="C167" s="7">
        <f t="shared" si="9"/>
        <v>151</v>
      </c>
      <c r="D167" s="8">
        <v>5.4800000000000001E-2</v>
      </c>
      <c r="E167" s="9">
        <f>I166*Table4211[[#This Row],[Oprocentowanie]]/12</f>
        <v>0</v>
      </c>
      <c r="F167" s="9">
        <f>Table4211[[#This Row],[Cała rata]]-Table4211[[#This Row],[Odsetki normalne]]</f>
        <v>0</v>
      </c>
      <c r="G167" s="20">
        <f t="shared" si="8"/>
        <v>0</v>
      </c>
      <c r="H167" s="9"/>
      <c r="I167" s="9">
        <f>IF(I166-F167&gt;0.001,I166-F167-Table4211[[#This Row],[Ile nadpłacamy przy tej racie?]],0)</f>
        <v>0</v>
      </c>
      <c r="K167" s="9">
        <f>IF(Table4211[[#This Row],[Rok]]&lt;9,Table4211[[#This Row],[Odsetki normalne]]*50%,Table4211[[#This Row],[Odsetki normalne]])</f>
        <v>0</v>
      </c>
    </row>
    <row r="168" spans="2:11" x14ac:dyDescent="0.25">
      <c r="B168" s="6">
        <f t="shared" si="7"/>
        <v>13</v>
      </c>
      <c r="C168" s="7">
        <f t="shared" si="9"/>
        <v>152</v>
      </c>
      <c r="D168" s="8">
        <v>5.4800000000000001E-2</v>
      </c>
      <c r="E168" s="9">
        <f>I167*Table4211[[#This Row],[Oprocentowanie]]/12</f>
        <v>0</v>
      </c>
      <c r="F168" s="9">
        <f>Table4211[[#This Row],[Cała rata]]-Table4211[[#This Row],[Odsetki normalne]]</f>
        <v>0</v>
      </c>
      <c r="G168" s="20">
        <f t="shared" si="8"/>
        <v>0</v>
      </c>
      <c r="H168" s="9"/>
      <c r="I168" s="9">
        <f>IF(I167-F168&gt;0.001,I167-F168-Table4211[[#This Row],[Ile nadpłacamy przy tej racie?]],0)</f>
        <v>0</v>
      </c>
      <c r="K168" s="9">
        <f>IF(Table4211[[#This Row],[Rok]]&lt;9,Table4211[[#This Row],[Odsetki normalne]]*50%,Table4211[[#This Row],[Odsetki normalne]])</f>
        <v>0</v>
      </c>
    </row>
    <row r="169" spans="2:11" x14ac:dyDescent="0.25">
      <c r="B169" s="6">
        <f t="shared" si="7"/>
        <v>13</v>
      </c>
      <c r="C169" s="7">
        <f t="shared" si="9"/>
        <v>153</v>
      </c>
      <c r="D169" s="8">
        <v>5.4800000000000001E-2</v>
      </c>
      <c r="E169" s="9">
        <f>I168*Table4211[[#This Row],[Oprocentowanie]]/12</f>
        <v>0</v>
      </c>
      <c r="F169" s="9">
        <f>Table4211[[#This Row],[Cała rata]]-Table4211[[#This Row],[Odsetki normalne]]</f>
        <v>0</v>
      </c>
      <c r="G169" s="20">
        <f t="shared" si="8"/>
        <v>0</v>
      </c>
      <c r="H169" s="9"/>
      <c r="I169" s="9">
        <f>IF(I168-F169&gt;0.001,I168-F169-Table4211[[#This Row],[Ile nadpłacamy przy tej racie?]],0)</f>
        <v>0</v>
      </c>
      <c r="K169" s="9">
        <f>IF(Table4211[[#This Row],[Rok]]&lt;9,Table4211[[#This Row],[Odsetki normalne]]*50%,Table4211[[#This Row],[Odsetki normalne]])</f>
        <v>0</v>
      </c>
    </row>
    <row r="170" spans="2:11" x14ac:dyDescent="0.25">
      <c r="B170" s="6">
        <f t="shared" si="7"/>
        <v>13</v>
      </c>
      <c r="C170" s="7">
        <f t="shared" si="9"/>
        <v>154</v>
      </c>
      <c r="D170" s="8">
        <v>5.4800000000000001E-2</v>
      </c>
      <c r="E170" s="9">
        <f>I169*Table4211[[#This Row],[Oprocentowanie]]/12</f>
        <v>0</v>
      </c>
      <c r="F170" s="9">
        <f>Table4211[[#This Row],[Cała rata]]-Table4211[[#This Row],[Odsetki normalne]]</f>
        <v>0</v>
      </c>
      <c r="G170" s="20">
        <f t="shared" si="8"/>
        <v>0</v>
      </c>
      <c r="H170" s="9"/>
      <c r="I170" s="9">
        <f>IF(I169-F170&gt;0.001,I169-F170-Table4211[[#This Row],[Ile nadpłacamy przy tej racie?]],0)</f>
        <v>0</v>
      </c>
      <c r="K170" s="9">
        <f>IF(Table4211[[#This Row],[Rok]]&lt;9,Table4211[[#This Row],[Odsetki normalne]]*50%,Table4211[[#This Row],[Odsetki normalne]])</f>
        <v>0</v>
      </c>
    </row>
    <row r="171" spans="2:11" x14ac:dyDescent="0.25">
      <c r="B171" s="6">
        <f t="shared" si="7"/>
        <v>13</v>
      </c>
      <c r="C171" s="7">
        <f t="shared" si="9"/>
        <v>155</v>
      </c>
      <c r="D171" s="8">
        <v>5.4800000000000001E-2</v>
      </c>
      <c r="E171" s="9">
        <f>I170*Table4211[[#This Row],[Oprocentowanie]]/12</f>
        <v>0</v>
      </c>
      <c r="F171" s="9">
        <f>Table4211[[#This Row],[Cała rata]]-Table4211[[#This Row],[Odsetki normalne]]</f>
        <v>0</v>
      </c>
      <c r="G171" s="20">
        <f t="shared" si="8"/>
        <v>0</v>
      </c>
      <c r="H171" s="9"/>
      <c r="I171" s="9">
        <f>IF(I170-F171&gt;0.001,I170-F171-Table4211[[#This Row],[Ile nadpłacamy przy tej racie?]],0)</f>
        <v>0</v>
      </c>
      <c r="K171" s="9">
        <f>IF(Table4211[[#This Row],[Rok]]&lt;9,Table4211[[#This Row],[Odsetki normalne]]*50%,Table4211[[#This Row],[Odsetki normalne]])</f>
        <v>0</v>
      </c>
    </row>
    <row r="172" spans="2:11" x14ac:dyDescent="0.25">
      <c r="B172" s="6">
        <f t="shared" si="7"/>
        <v>13</v>
      </c>
      <c r="C172" s="7">
        <f t="shared" si="9"/>
        <v>156</v>
      </c>
      <c r="D172" s="8">
        <v>5.4800000000000001E-2</v>
      </c>
      <c r="E172" s="9">
        <f>I171*Table4211[[#This Row],[Oprocentowanie]]/12</f>
        <v>0</v>
      </c>
      <c r="F172" s="9">
        <f>Table4211[[#This Row],[Cała rata]]-Table4211[[#This Row],[Odsetki normalne]]</f>
        <v>0</v>
      </c>
      <c r="G172" s="20">
        <f t="shared" si="8"/>
        <v>0</v>
      </c>
      <c r="H172" s="9"/>
      <c r="I172" s="9">
        <f>IF(I171-F172&gt;0.001,I171-F172-Table4211[[#This Row],[Ile nadpłacamy przy tej racie?]],0)</f>
        <v>0</v>
      </c>
      <c r="K172" s="9">
        <f>IF(Table4211[[#This Row],[Rok]]&lt;9,Table4211[[#This Row],[Odsetki normalne]]*50%,Table4211[[#This Row],[Odsetki normalne]])</f>
        <v>0</v>
      </c>
    </row>
    <row r="173" spans="2:11" x14ac:dyDescent="0.25">
      <c r="B173" s="1">
        <f t="shared" si="7"/>
        <v>14</v>
      </c>
      <c r="C173" s="4">
        <f t="shared" si="9"/>
        <v>157</v>
      </c>
      <c r="D173" s="5">
        <v>5.4800000000000001E-2</v>
      </c>
      <c r="E173" s="2">
        <f>I172*Table4211[[#This Row],[Oprocentowanie]]/12</f>
        <v>0</v>
      </c>
      <c r="F173" s="2">
        <f>Table4211[[#This Row],[Cała rata]]-Table4211[[#This Row],[Odsetki normalne]]</f>
        <v>0</v>
      </c>
      <c r="G173" s="20">
        <f t="shared" si="8"/>
        <v>0</v>
      </c>
      <c r="H173" s="2"/>
      <c r="I173" s="11">
        <f>IF(I172-F173&gt;0.001,I172-F173-Table4211[[#This Row],[Ile nadpłacamy przy tej racie?]],0)</f>
        <v>0</v>
      </c>
      <c r="K173" s="2">
        <f>IF(Table4211[[#This Row],[Rok]]&lt;9,Table4211[[#This Row],[Odsetki normalne]]*50%,Table4211[[#This Row],[Odsetki normalne]])</f>
        <v>0</v>
      </c>
    </row>
    <row r="174" spans="2:11" x14ac:dyDescent="0.25">
      <c r="B174" s="1">
        <f t="shared" si="7"/>
        <v>14</v>
      </c>
      <c r="C174" s="4">
        <f t="shared" si="9"/>
        <v>158</v>
      </c>
      <c r="D174" s="5">
        <v>5.4800000000000001E-2</v>
      </c>
      <c r="E174" s="2">
        <f>I173*Table4211[[#This Row],[Oprocentowanie]]/12</f>
        <v>0</v>
      </c>
      <c r="F174" s="2">
        <f>Table4211[[#This Row],[Cała rata]]-Table4211[[#This Row],[Odsetki normalne]]</f>
        <v>0</v>
      </c>
      <c r="G174" s="20">
        <f t="shared" si="8"/>
        <v>0</v>
      </c>
      <c r="H174" s="2"/>
      <c r="I174" s="11">
        <f>IF(I173-F174&gt;0.001,I173-F174-Table4211[[#This Row],[Ile nadpłacamy przy tej racie?]],0)</f>
        <v>0</v>
      </c>
      <c r="K174" s="2">
        <f>IF(Table4211[[#This Row],[Rok]]&lt;9,Table4211[[#This Row],[Odsetki normalne]]*50%,Table4211[[#This Row],[Odsetki normalne]])</f>
        <v>0</v>
      </c>
    </row>
    <row r="175" spans="2:11" x14ac:dyDescent="0.25">
      <c r="B175" s="1">
        <f t="shared" si="7"/>
        <v>14</v>
      </c>
      <c r="C175" s="4">
        <f t="shared" si="9"/>
        <v>159</v>
      </c>
      <c r="D175" s="5">
        <v>5.4800000000000001E-2</v>
      </c>
      <c r="E175" s="2">
        <f>I174*Table4211[[#This Row],[Oprocentowanie]]/12</f>
        <v>0</v>
      </c>
      <c r="F175" s="2">
        <f>Table4211[[#This Row],[Cała rata]]-Table4211[[#This Row],[Odsetki normalne]]</f>
        <v>0</v>
      </c>
      <c r="G175" s="20">
        <f t="shared" si="8"/>
        <v>0</v>
      </c>
      <c r="H175" s="2"/>
      <c r="I175" s="11">
        <f>IF(I174-F175&gt;0.001,I174-F175-Table4211[[#This Row],[Ile nadpłacamy przy tej racie?]],0)</f>
        <v>0</v>
      </c>
      <c r="K175" s="2">
        <f>IF(Table4211[[#This Row],[Rok]]&lt;9,Table4211[[#This Row],[Odsetki normalne]]*50%,Table4211[[#This Row],[Odsetki normalne]])</f>
        <v>0</v>
      </c>
    </row>
    <row r="176" spans="2:11" x14ac:dyDescent="0.25">
      <c r="B176" s="1">
        <f t="shared" si="7"/>
        <v>14</v>
      </c>
      <c r="C176" s="4">
        <f t="shared" si="9"/>
        <v>160</v>
      </c>
      <c r="D176" s="5">
        <v>5.4800000000000001E-2</v>
      </c>
      <c r="E176" s="2">
        <f>I175*Table4211[[#This Row],[Oprocentowanie]]/12</f>
        <v>0</v>
      </c>
      <c r="F176" s="2">
        <f>Table4211[[#This Row],[Cała rata]]-Table4211[[#This Row],[Odsetki normalne]]</f>
        <v>0</v>
      </c>
      <c r="G176" s="20">
        <f t="shared" si="8"/>
        <v>0</v>
      </c>
      <c r="H176" s="2"/>
      <c r="I176" s="11">
        <f>IF(I175-F176&gt;0.001,I175-F176-Table4211[[#This Row],[Ile nadpłacamy przy tej racie?]],0)</f>
        <v>0</v>
      </c>
      <c r="K176" s="2">
        <f>IF(Table4211[[#This Row],[Rok]]&lt;9,Table4211[[#This Row],[Odsetki normalne]]*50%,Table4211[[#This Row],[Odsetki normalne]])</f>
        <v>0</v>
      </c>
    </row>
    <row r="177" spans="2:11" x14ac:dyDescent="0.25">
      <c r="B177" s="1">
        <f t="shared" si="7"/>
        <v>14</v>
      </c>
      <c r="C177" s="4">
        <f t="shared" si="9"/>
        <v>161</v>
      </c>
      <c r="D177" s="5">
        <v>5.4800000000000001E-2</v>
      </c>
      <c r="E177" s="2">
        <f>I176*Table4211[[#This Row],[Oprocentowanie]]/12</f>
        <v>0</v>
      </c>
      <c r="F177" s="2">
        <f>Table4211[[#This Row],[Cała rata]]-Table4211[[#This Row],[Odsetki normalne]]</f>
        <v>0</v>
      </c>
      <c r="G177" s="20">
        <f t="shared" si="8"/>
        <v>0</v>
      </c>
      <c r="H177" s="2"/>
      <c r="I177" s="11">
        <f>IF(I176-F177&gt;0.001,I176-F177-Table4211[[#This Row],[Ile nadpłacamy przy tej racie?]],0)</f>
        <v>0</v>
      </c>
      <c r="K177" s="2">
        <f>IF(Table4211[[#This Row],[Rok]]&lt;9,Table4211[[#This Row],[Odsetki normalne]]*50%,Table4211[[#This Row],[Odsetki normalne]])</f>
        <v>0</v>
      </c>
    </row>
    <row r="178" spans="2:11" x14ac:dyDescent="0.25">
      <c r="B178" s="1">
        <f t="shared" si="7"/>
        <v>14</v>
      </c>
      <c r="C178" s="4">
        <f t="shared" si="9"/>
        <v>162</v>
      </c>
      <c r="D178" s="5">
        <v>5.4800000000000001E-2</v>
      </c>
      <c r="E178" s="2">
        <f>I177*Table4211[[#This Row],[Oprocentowanie]]/12</f>
        <v>0</v>
      </c>
      <c r="F178" s="2">
        <f>Table4211[[#This Row],[Cała rata]]-Table4211[[#This Row],[Odsetki normalne]]</f>
        <v>0</v>
      </c>
      <c r="G178" s="20">
        <f t="shared" si="8"/>
        <v>0</v>
      </c>
      <c r="H178" s="2"/>
      <c r="I178" s="11">
        <f>IF(I177-F178&gt;0.001,I177-F178-Table4211[[#This Row],[Ile nadpłacamy przy tej racie?]],0)</f>
        <v>0</v>
      </c>
      <c r="K178" s="2">
        <f>IF(Table4211[[#This Row],[Rok]]&lt;9,Table4211[[#This Row],[Odsetki normalne]]*50%,Table4211[[#This Row],[Odsetki normalne]])</f>
        <v>0</v>
      </c>
    </row>
    <row r="179" spans="2:11" x14ac:dyDescent="0.25">
      <c r="B179" s="1">
        <f t="shared" si="7"/>
        <v>14</v>
      </c>
      <c r="C179" s="4">
        <f t="shared" si="9"/>
        <v>163</v>
      </c>
      <c r="D179" s="5">
        <v>5.4800000000000001E-2</v>
      </c>
      <c r="E179" s="2">
        <f>I178*Table4211[[#This Row],[Oprocentowanie]]/12</f>
        <v>0</v>
      </c>
      <c r="F179" s="2">
        <f>Table4211[[#This Row],[Cała rata]]-Table4211[[#This Row],[Odsetki normalne]]</f>
        <v>0</v>
      </c>
      <c r="G179" s="20">
        <f t="shared" si="8"/>
        <v>0</v>
      </c>
      <c r="H179" s="2"/>
      <c r="I179" s="11">
        <f>IF(I178-F179&gt;0.001,I178-F179-Table4211[[#This Row],[Ile nadpłacamy przy tej racie?]],0)</f>
        <v>0</v>
      </c>
      <c r="K179" s="2">
        <f>IF(Table4211[[#This Row],[Rok]]&lt;9,Table4211[[#This Row],[Odsetki normalne]]*50%,Table4211[[#This Row],[Odsetki normalne]])</f>
        <v>0</v>
      </c>
    </row>
    <row r="180" spans="2:11" x14ac:dyDescent="0.25">
      <c r="B180" s="1">
        <f t="shared" si="7"/>
        <v>14</v>
      </c>
      <c r="C180" s="4">
        <f t="shared" si="9"/>
        <v>164</v>
      </c>
      <c r="D180" s="5">
        <v>5.4800000000000001E-2</v>
      </c>
      <c r="E180" s="2">
        <f>I179*Table4211[[#This Row],[Oprocentowanie]]/12</f>
        <v>0</v>
      </c>
      <c r="F180" s="2">
        <f>Table4211[[#This Row],[Cała rata]]-Table4211[[#This Row],[Odsetki normalne]]</f>
        <v>0</v>
      </c>
      <c r="G180" s="20">
        <f t="shared" si="8"/>
        <v>0</v>
      </c>
      <c r="H180" s="2"/>
      <c r="I180" s="11">
        <f>IF(I179-F180&gt;0.001,I179-F180-Table4211[[#This Row],[Ile nadpłacamy przy tej racie?]],0)</f>
        <v>0</v>
      </c>
      <c r="K180" s="2">
        <f>IF(Table4211[[#This Row],[Rok]]&lt;9,Table4211[[#This Row],[Odsetki normalne]]*50%,Table4211[[#This Row],[Odsetki normalne]])</f>
        <v>0</v>
      </c>
    </row>
    <row r="181" spans="2:11" x14ac:dyDescent="0.25">
      <c r="B181" s="1">
        <f t="shared" si="7"/>
        <v>14</v>
      </c>
      <c r="C181" s="4">
        <f t="shared" si="9"/>
        <v>165</v>
      </c>
      <c r="D181" s="5">
        <v>5.4800000000000001E-2</v>
      </c>
      <c r="E181" s="2">
        <f>I180*Table4211[[#This Row],[Oprocentowanie]]/12</f>
        <v>0</v>
      </c>
      <c r="F181" s="2">
        <f>Table4211[[#This Row],[Cała rata]]-Table4211[[#This Row],[Odsetki normalne]]</f>
        <v>0</v>
      </c>
      <c r="G181" s="20">
        <f t="shared" si="8"/>
        <v>0</v>
      </c>
      <c r="H181" s="2"/>
      <c r="I181" s="11">
        <f>IF(I180-F181&gt;0.001,I180-F181-Table4211[[#This Row],[Ile nadpłacamy przy tej racie?]],0)</f>
        <v>0</v>
      </c>
      <c r="K181" s="2">
        <f>IF(Table4211[[#This Row],[Rok]]&lt;9,Table4211[[#This Row],[Odsetki normalne]]*50%,Table4211[[#This Row],[Odsetki normalne]])</f>
        <v>0</v>
      </c>
    </row>
    <row r="182" spans="2:11" x14ac:dyDescent="0.25">
      <c r="B182" s="1">
        <f t="shared" si="7"/>
        <v>14</v>
      </c>
      <c r="C182" s="4">
        <f t="shared" si="9"/>
        <v>166</v>
      </c>
      <c r="D182" s="5">
        <v>5.4800000000000001E-2</v>
      </c>
      <c r="E182" s="2">
        <f>I181*Table4211[[#This Row],[Oprocentowanie]]/12</f>
        <v>0</v>
      </c>
      <c r="F182" s="2">
        <f>Table4211[[#This Row],[Cała rata]]-Table4211[[#This Row],[Odsetki normalne]]</f>
        <v>0</v>
      </c>
      <c r="G182" s="20">
        <f t="shared" si="8"/>
        <v>0</v>
      </c>
      <c r="H182" s="2"/>
      <c r="I182" s="11">
        <f>IF(I181-F182&gt;0.001,I181-F182-Table4211[[#This Row],[Ile nadpłacamy przy tej racie?]],0)</f>
        <v>0</v>
      </c>
      <c r="K182" s="2">
        <f>IF(Table4211[[#This Row],[Rok]]&lt;9,Table4211[[#This Row],[Odsetki normalne]]*50%,Table4211[[#This Row],[Odsetki normalne]])</f>
        <v>0</v>
      </c>
    </row>
    <row r="183" spans="2:11" x14ac:dyDescent="0.25">
      <c r="B183" s="1">
        <f t="shared" si="7"/>
        <v>14</v>
      </c>
      <c r="C183" s="4">
        <f t="shared" si="9"/>
        <v>167</v>
      </c>
      <c r="D183" s="5">
        <v>5.4800000000000001E-2</v>
      </c>
      <c r="E183" s="2">
        <f>I182*Table4211[[#This Row],[Oprocentowanie]]/12</f>
        <v>0</v>
      </c>
      <c r="F183" s="2">
        <f>Table4211[[#This Row],[Cała rata]]-Table4211[[#This Row],[Odsetki normalne]]</f>
        <v>0</v>
      </c>
      <c r="G183" s="20">
        <f t="shared" si="8"/>
        <v>0</v>
      </c>
      <c r="H183" s="2"/>
      <c r="I183" s="11">
        <f>IF(I182-F183&gt;0.001,I182-F183-Table4211[[#This Row],[Ile nadpłacamy przy tej racie?]],0)</f>
        <v>0</v>
      </c>
      <c r="K183" s="2">
        <f>IF(Table4211[[#This Row],[Rok]]&lt;9,Table4211[[#This Row],[Odsetki normalne]]*50%,Table4211[[#This Row],[Odsetki normalne]])</f>
        <v>0</v>
      </c>
    </row>
    <row r="184" spans="2:11" x14ac:dyDescent="0.25">
      <c r="B184" s="1">
        <f t="shared" si="7"/>
        <v>14</v>
      </c>
      <c r="C184" s="4">
        <f t="shared" si="9"/>
        <v>168</v>
      </c>
      <c r="D184" s="5">
        <v>5.4800000000000001E-2</v>
      </c>
      <c r="E184" s="2">
        <f>I183*Table4211[[#This Row],[Oprocentowanie]]/12</f>
        <v>0</v>
      </c>
      <c r="F184" s="2">
        <f>Table4211[[#This Row],[Cała rata]]-Table4211[[#This Row],[Odsetki normalne]]</f>
        <v>0</v>
      </c>
      <c r="G184" s="20">
        <f t="shared" si="8"/>
        <v>0</v>
      </c>
      <c r="H184" s="2"/>
      <c r="I184" s="11">
        <f>IF(I183-F184&gt;0.001,I183-F184-Table4211[[#This Row],[Ile nadpłacamy przy tej racie?]],0)</f>
        <v>0</v>
      </c>
      <c r="K184" s="2">
        <f>IF(Table4211[[#This Row],[Rok]]&lt;9,Table4211[[#This Row],[Odsetki normalne]]*50%,Table4211[[#This Row],[Odsetki normalne]])</f>
        <v>0</v>
      </c>
    </row>
    <row r="185" spans="2:11" x14ac:dyDescent="0.25">
      <c r="B185" s="6">
        <f t="shared" si="7"/>
        <v>15</v>
      </c>
      <c r="C185" s="7">
        <f t="shared" si="9"/>
        <v>169</v>
      </c>
      <c r="D185" s="8">
        <v>5.4800000000000001E-2</v>
      </c>
      <c r="E185" s="9">
        <f>I184*Table4211[[#This Row],[Oprocentowanie]]/12</f>
        <v>0</v>
      </c>
      <c r="F185" s="9">
        <f>Table4211[[#This Row],[Cała rata]]-Table4211[[#This Row],[Odsetki normalne]]</f>
        <v>0</v>
      </c>
      <c r="G185" s="20">
        <f t="shared" si="8"/>
        <v>0</v>
      </c>
      <c r="H185" s="9"/>
      <c r="I185" s="9">
        <f>IF(I184-F185&gt;0.001,I184-F185-Table4211[[#This Row],[Ile nadpłacamy przy tej racie?]],0)</f>
        <v>0</v>
      </c>
      <c r="K185" s="9">
        <f>IF(Table4211[[#This Row],[Rok]]&lt;9,Table4211[[#This Row],[Odsetki normalne]]*50%,Table4211[[#This Row],[Odsetki normalne]])</f>
        <v>0</v>
      </c>
    </row>
    <row r="186" spans="2:11" x14ac:dyDescent="0.25">
      <c r="B186" s="6">
        <f t="shared" si="7"/>
        <v>15</v>
      </c>
      <c r="C186" s="7">
        <f t="shared" si="9"/>
        <v>170</v>
      </c>
      <c r="D186" s="8">
        <v>5.4800000000000001E-2</v>
      </c>
      <c r="E186" s="9">
        <f>I185*Table4211[[#This Row],[Oprocentowanie]]/12</f>
        <v>0</v>
      </c>
      <c r="F186" s="9">
        <f>Table4211[[#This Row],[Cała rata]]-Table4211[[#This Row],[Odsetki normalne]]</f>
        <v>0</v>
      </c>
      <c r="G186" s="20">
        <f t="shared" si="8"/>
        <v>0</v>
      </c>
      <c r="H186" s="9"/>
      <c r="I186" s="9">
        <f>IF(I185-F186&gt;0.001,I185-F186-Table4211[[#This Row],[Ile nadpłacamy przy tej racie?]],0)</f>
        <v>0</v>
      </c>
      <c r="K186" s="9">
        <f>IF(Table4211[[#This Row],[Rok]]&lt;9,Table4211[[#This Row],[Odsetki normalne]]*50%,Table4211[[#This Row],[Odsetki normalne]])</f>
        <v>0</v>
      </c>
    </row>
    <row r="187" spans="2:11" x14ac:dyDescent="0.25">
      <c r="B187" s="6">
        <f t="shared" si="7"/>
        <v>15</v>
      </c>
      <c r="C187" s="7">
        <f t="shared" si="9"/>
        <v>171</v>
      </c>
      <c r="D187" s="8">
        <v>5.4800000000000001E-2</v>
      </c>
      <c r="E187" s="9">
        <f>I186*Table4211[[#This Row],[Oprocentowanie]]/12</f>
        <v>0</v>
      </c>
      <c r="F187" s="9">
        <f>Table4211[[#This Row],[Cała rata]]-Table4211[[#This Row],[Odsetki normalne]]</f>
        <v>0</v>
      </c>
      <c r="G187" s="20">
        <f t="shared" si="8"/>
        <v>0</v>
      </c>
      <c r="H187" s="9"/>
      <c r="I187" s="9">
        <f>IF(I186-F187&gt;0.001,I186-F187-Table4211[[#This Row],[Ile nadpłacamy przy tej racie?]],0)</f>
        <v>0</v>
      </c>
      <c r="K187" s="9">
        <f>IF(Table4211[[#This Row],[Rok]]&lt;9,Table4211[[#This Row],[Odsetki normalne]]*50%,Table4211[[#This Row],[Odsetki normalne]])</f>
        <v>0</v>
      </c>
    </row>
    <row r="188" spans="2:11" x14ac:dyDescent="0.25">
      <c r="B188" s="6">
        <f t="shared" si="7"/>
        <v>15</v>
      </c>
      <c r="C188" s="7">
        <f t="shared" si="9"/>
        <v>172</v>
      </c>
      <c r="D188" s="8">
        <v>5.4800000000000001E-2</v>
      </c>
      <c r="E188" s="9">
        <f>I187*Table4211[[#This Row],[Oprocentowanie]]/12</f>
        <v>0</v>
      </c>
      <c r="F188" s="9">
        <f>Table4211[[#This Row],[Cała rata]]-Table4211[[#This Row],[Odsetki normalne]]</f>
        <v>0</v>
      </c>
      <c r="G188" s="20">
        <f t="shared" si="8"/>
        <v>0</v>
      </c>
      <c r="H188" s="9"/>
      <c r="I188" s="9">
        <f>IF(I187-F188&gt;0.001,I187-F188-Table4211[[#This Row],[Ile nadpłacamy przy tej racie?]],0)</f>
        <v>0</v>
      </c>
      <c r="K188" s="9">
        <f>IF(Table4211[[#This Row],[Rok]]&lt;9,Table4211[[#This Row],[Odsetki normalne]]*50%,Table4211[[#This Row],[Odsetki normalne]])</f>
        <v>0</v>
      </c>
    </row>
    <row r="189" spans="2:11" x14ac:dyDescent="0.25">
      <c r="B189" s="6">
        <f t="shared" si="7"/>
        <v>15</v>
      </c>
      <c r="C189" s="7">
        <f t="shared" si="9"/>
        <v>173</v>
      </c>
      <c r="D189" s="8">
        <v>5.4800000000000001E-2</v>
      </c>
      <c r="E189" s="9">
        <f>I188*Table4211[[#This Row],[Oprocentowanie]]/12</f>
        <v>0</v>
      </c>
      <c r="F189" s="9">
        <f>Table4211[[#This Row],[Cała rata]]-Table4211[[#This Row],[Odsetki normalne]]</f>
        <v>0</v>
      </c>
      <c r="G189" s="20">
        <f t="shared" si="8"/>
        <v>0</v>
      </c>
      <c r="H189" s="9"/>
      <c r="I189" s="9">
        <f>IF(I188-F189&gt;0.001,I188-F189-Table4211[[#This Row],[Ile nadpłacamy przy tej racie?]],0)</f>
        <v>0</v>
      </c>
      <c r="K189" s="9">
        <f>IF(Table4211[[#This Row],[Rok]]&lt;9,Table4211[[#This Row],[Odsetki normalne]]*50%,Table4211[[#This Row],[Odsetki normalne]])</f>
        <v>0</v>
      </c>
    </row>
    <row r="190" spans="2:11" x14ac:dyDescent="0.25">
      <c r="B190" s="6">
        <f t="shared" si="7"/>
        <v>15</v>
      </c>
      <c r="C190" s="7">
        <f t="shared" si="9"/>
        <v>174</v>
      </c>
      <c r="D190" s="8">
        <v>5.4800000000000001E-2</v>
      </c>
      <c r="E190" s="9">
        <f>I189*Table4211[[#This Row],[Oprocentowanie]]/12</f>
        <v>0</v>
      </c>
      <c r="F190" s="9">
        <f>Table4211[[#This Row],[Cała rata]]-Table4211[[#This Row],[Odsetki normalne]]</f>
        <v>0</v>
      </c>
      <c r="G190" s="20">
        <f t="shared" si="8"/>
        <v>0</v>
      </c>
      <c r="H190" s="9"/>
      <c r="I190" s="9">
        <f>IF(I189-F190&gt;0.001,I189-F190-Table4211[[#This Row],[Ile nadpłacamy przy tej racie?]],0)</f>
        <v>0</v>
      </c>
      <c r="K190" s="9">
        <f>IF(Table4211[[#This Row],[Rok]]&lt;9,Table4211[[#This Row],[Odsetki normalne]]*50%,Table4211[[#This Row],[Odsetki normalne]])</f>
        <v>0</v>
      </c>
    </row>
    <row r="191" spans="2:11" x14ac:dyDescent="0.25">
      <c r="B191" s="6">
        <f t="shared" si="7"/>
        <v>15</v>
      </c>
      <c r="C191" s="7">
        <f t="shared" si="9"/>
        <v>175</v>
      </c>
      <c r="D191" s="8">
        <v>5.4800000000000001E-2</v>
      </c>
      <c r="E191" s="9">
        <f>I190*Table4211[[#This Row],[Oprocentowanie]]/12</f>
        <v>0</v>
      </c>
      <c r="F191" s="9">
        <f>Table4211[[#This Row],[Cała rata]]-Table4211[[#This Row],[Odsetki normalne]]</f>
        <v>0</v>
      </c>
      <c r="G191" s="20">
        <f t="shared" si="8"/>
        <v>0</v>
      </c>
      <c r="H191" s="9"/>
      <c r="I191" s="9">
        <f>IF(I190-F191&gt;0.001,I190-F191-Table4211[[#This Row],[Ile nadpłacamy przy tej racie?]],0)</f>
        <v>0</v>
      </c>
      <c r="K191" s="9">
        <f>IF(Table4211[[#This Row],[Rok]]&lt;9,Table4211[[#This Row],[Odsetki normalne]]*50%,Table4211[[#This Row],[Odsetki normalne]])</f>
        <v>0</v>
      </c>
    </row>
    <row r="192" spans="2:11" x14ac:dyDescent="0.25">
      <c r="B192" s="6">
        <f t="shared" si="7"/>
        <v>15</v>
      </c>
      <c r="C192" s="7">
        <f t="shared" si="9"/>
        <v>176</v>
      </c>
      <c r="D192" s="8">
        <v>5.4800000000000001E-2</v>
      </c>
      <c r="E192" s="9">
        <f>I191*Table4211[[#This Row],[Oprocentowanie]]/12</f>
        <v>0</v>
      </c>
      <c r="F192" s="9">
        <f>Table4211[[#This Row],[Cała rata]]-Table4211[[#This Row],[Odsetki normalne]]</f>
        <v>0</v>
      </c>
      <c r="G192" s="20">
        <f t="shared" si="8"/>
        <v>0</v>
      </c>
      <c r="H192" s="9"/>
      <c r="I192" s="9">
        <f>IF(I191-F192&gt;0.001,I191-F192-Table4211[[#This Row],[Ile nadpłacamy przy tej racie?]],0)</f>
        <v>0</v>
      </c>
      <c r="K192" s="9">
        <f>IF(Table4211[[#This Row],[Rok]]&lt;9,Table4211[[#This Row],[Odsetki normalne]]*50%,Table4211[[#This Row],[Odsetki normalne]])</f>
        <v>0</v>
      </c>
    </row>
    <row r="193" spans="2:11" x14ac:dyDescent="0.25">
      <c r="B193" s="6">
        <f t="shared" si="7"/>
        <v>15</v>
      </c>
      <c r="C193" s="7">
        <f t="shared" si="9"/>
        <v>177</v>
      </c>
      <c r="D193" s="8">
        <v>5.4800000000000001E-2</v>
      </c>
      <c r="E193" s="9">
        <f>I192*Table4211[[#This Row],[Oprocentowanie]]/12</f>
        <v>0</v>
      </c>
      <c r="F193" s="9">
        <f>Table4211[[#This Row],[Cała rata]]-Table4211[[#This Row],[Odsetki normalne]]</f>
        <v>0</v>
      </c>
      <c r="G193" s="20">
        <f t="shared" si="8"/>
        <v>0</v>
      </c>
      <c r="H193" s="9"/>
      <c r="I193" s="9">
        <f>IF(I192-F193&gt;0.001,I192-F193-Table4211[[#This Row],[Ile nadpłacamy przy tej racie?]],0)</f>
        <v>0</v>
      </c>
      <c r="K193" s="9">
        <f>IF(Table4211[[#This Row],[Rok]]&lt;9,Table4211[[#This Row],[Odsetki normalne]]*50%,Table4211[[#This Row],[Odsetki normalne]])</f>
        <v>0</v>
      </c>
    </row>
    <row r="194" spans="2:11" x14ac:dyDescent="0.25">
      <c r="B194" s="6">
        <f t="shared" si="7"/>
        <v>15</v>
      </c>
      <c r="C194" s="7">
        <f t="shared" si="9"/>
        <v>178</v>
      </c>
      <c r="D194" s="8">
        <v>5.4800000000000001E-2</v>
      </c>
      <c r="E194" s="9">
        <f>I193*Table4211[[#This Row],[Oprocentowanie]]/12</f>
        <v>0</v>
      </c>
      <c r="F194" s="9">
        <f>Table4211[[#This Row],[Cała rata]]-Table4211[[#This Row],[Odsetki normalne]]</f>
        <v>0</v>
      </c>
      <c r="G194" s="20">
        <f t="shared" si="8"/>
        <v>0</v>
      </c>
      <c r="H194" s="9"/>
      <c r="I194" s="9">
        <f>IF(I193-F194&gt;0.001,I193-F194-Table4211[[#This Row],[Ile nadpłacamy przy tej racie?]],0)</f>
        <v>0</v>
      </c>
      <c r="K194" s="9">
        <f>IF(Table4211[[#This Row],[Rok]]&lt;9,Table4211[[#This Row],[Odsetki normalne]]*50%,Table4211[[#This Row],[Odsetki normalne]])</f>
        <v>0</v>
      </c>
    </row>
    <row r="195" spans="2:11" x14ac:dyDescent="0.25">
      <c r="B195" s="6">
        <f t="shared" si="7"/>
        <v>15</v>
      </c>
      <c r="C195" s="7">
        <f t="shared" si="9"/>
        <v>179</v>
      </c>
      <c r="D195" s="8">
        <v>5.4800000000000001E-2</v>
      </c>
      <c r="E195" s="9">
        <f>I194*Table4211[[#This Row],[Oprocentowanie]]/12</f>
        <v>0</v>
      </c>
      <c r="F195" s="9">
        <f>Table4211[[#This Row],[Cała rata]]-Table4211[[#This Row],[Odsetki normalne]]</f>
        <v>0</v>
      </c>
      <c r="G195" s="20">
        <f t="shared" si="8"/>
        <v>0</v>
      </c>
      <c r="H195" s="9"/>
      <c r="I195" s="9">
        <f>IF(I194-F195&gt;0.001,I194-F195-Table4211[[#This Row],[Ile nadpłacamy przy tej racie?]],0)</f>
        <v>0</v>
      </c>
      <c r="K195" s="9">
        <f>IF(Table4211[[#This Row],[Rok]]&lt;9,Table4211[[#This Row],[Odsetki normalne]]*50%,Table4211[[#This Row],[Odsetki normalne]])</f>
        <v>0</v>
      </c>
    </row>
    <row r="196" spans="2:11" x14ac:dyDescent="0.25">
      <c r="B196" s="6">
        <f t="shared" si="7"/>
        <v>15</v>
      </c>
      <c r="C196" s="7">
        <f t="shared" si="9"/>
        <v>180</v>
      </c>
      <c r="D196" s="8">
        <v>5.4800000000000001E-2</v>
      </c>
      <c r="E196" s="9">
        <f>I195*Table4211[[#This Row],[Oprocentowanie]]/12</f>
        <v>0</v>
      </c>
      <c r="F196" s="9">
        <f>Table4211[[#This Row],[Cała rata]]-Table4211[[#This Row],[Odsetki normalne]]</f>
        <v>0</v>
      </c>
      <c r="G196" s="20">
        <f t="shared" si="8"/>
        <v>0</v>
      </c>
      <c r="H196" s="9"/>
      <c r="I196" s="9">
        <f>IF(I195-F196&gt;0.001,I195-F196-Table4211[[#This Row],[Ile nadpłacamy przy tej racie?]],0)</f>
        <v>0</v>
      </c>
      <c r="K196" s="9">
        <f>IF(Table4211[[#This Row],[Rok]]&lt;9,Table4211[[#This Row],[Odsetki normalne]]*50%,Table4211[[#This Row],[Odsetki normalne]])</f>
        <v>0</v>
      </c>
    </row>
    <row r="197" spans="2:11" x14ac:dyDescent="0.25">
      <c r="B197" s="1">
        <f t="shared" si="7"/>
        <v>16</v>
      </c>
      <c r="C197" s="4">
        <f t="shared" si="9"/>
        <v>181</v>
      </c>
      <c r="D197" s="5">
        <v>5.4800000000000001E-2</v>
      </c>
      <c r="E197" s="2">
        <f>I196*Table4211[[#This Row],[Oprocentowanie]]/12</f>
        <v>0</v>
      </c>
      <c r="F197" s="2">
        <f>Table4211[[#This Row],[Cała rata]]-Table4211[[#This Row],[Odsetki normalne]]</f>
        <v>0</v>
      </c>
      <c r="G197" s="20">
        <f t="shared" si="8"/>
        <v>0</v>
      </c>
      <c r="H197" s="2"/>
      <c r="I197" s="11">
        <f>IF(I196-F197&gt;0.001,I196-F197-Table4211[[#This Row],[Ile nadpłacamy przy tej racie?]],0)</f>
        <v>0</v>
      </c>
      <c r="K197" s="2">
        <f>IF(Table4211[[#This Row],[Rok]]&lt;9,Table4211[[#This Row],[Odsetki normalne]]*50%,Table4211[[#This Row],[Odsetki normalne]])</f>
        <v>0</v>
      </c>
    </row>
    <row r="198" spans="2:11" x14ac:dyDescent="0.25">
      <c r="B198" s="1">
        <f t="shared" si="7"/>
        <v>16</v>
      </c>
      <c r="C198" s="4">
        <f t="shared" si="9"/>
        <v>182</v>
      </c>
      <c r="D198" s="5">
        <v>5.4800000000000001E-2</v>
      </c>
      <c r="E198" s="2">
        <f>I197*Table4211[[#This Row],[Oprocentowanie]]/12</f>
        <v>0</v>
      </c>
      <c r="F198" s="2">
        <f>Table4211[[#This Row],[Cała rata]]-Table4211[[#This Row],[Odsetki normalne]]</f>
        <v>0</v>
      </c>
      <c r="G198" s="20">
        <f t="shared" si="8"/>
        <v>0</v>
      </c>
      <c r="H198" s="2"/>
      <c r="I198" s="11">
        <f>IF(I197-F198&gt;0.001,I197-F198-Table4211[[#This Row],[Ile nadpłacamy przy tej racie?]],0)</f>
        <v>0</v>
      </c>
      <c r="K198" s="2">
        <f>IF(Table4211[[#This Row],[Rok]]&lt;9,Table4211[[#This Row],[Odsetki normalne]]*50%,Table4211[[#This Row],[Odsetki normalne]])</f>
        <v>0</v>
      </c>
    </row>
    <row r="199" spans="2:11" x14ac:dyDescent="0.25">
      <c r="B199" s="1">
        <f t="shared" si="7"/>
        <v>16</v>
      </c>
      <c r="C199" s="4">
        <f t="shared" si="9"/>
        <v>183</v>
      </c>
      <c r="D199" s="5">
        <v>5.4800000000000001E-2</v>
      </c>
      <c r="E199" s="2">
        <f>I198*Table4211[[#This Row],[Oprocentowanie]]/12</f>
        <v>0</v>
      </c>
      <c r="F199" s="2">
        <f>Table4211[[#This Row],[Cała rata]]-Table4211[[#This Row],[Odsetki normalne]]</f>
        <v>0</v>
      </c>
      <c r="G199" s="20">
        <f t="shared" si="8"/>
        <v>0</v>
      </c>
      <c r="H199" s="2"/>
      <c r="I199" s="11">
        <f>IF(I198-F199&gt;0.001,I198-F199-Table4211[[#This Row],[Ile nadpłacamy przy tej racie?]],0)</f>
        <v>0</v>
      </c>
      <c r="K199" s="2">
        <f>IF(Table4211[[#This Row],[Rok]]&lt;9,Table4211[[#This Row],[Odsetki normalne]]*50%,Table4211[[#This Row],[Odsetki normalne]])</f>
        <v>0</v>
      </c>
    </row>
    <row r="200" spans="2:11" x14ac:dyDescent="0.25">
      <c r="B200" s="1">
        <f t="shared" si="7"/>
        <v>16</v>
      </c>
      <c r="C200" s="4">
        <f t="shared" si="9"/>
        <v>184</v>
      </c>
      <c r="D200" s="5">
        <v>5.4800000000000001E-2</v>
      </c>
      <c r="E200" s="2">
        <f>I199*Table4211[[#This Row],[Oprocentowanie]]/12</f>
        <v>0</v>
      </c>
      <c r="F200" s="2">
        <f>Table4211[[#This Row],[Cała rata]]-Table4211[[#This Row],[Odsetki normalne]]</f>
        <v>0</v>
      </c>
      <c r="G200" s="20">
        <f t="shared" si="8"/>
        <v>0</v>
      </c>
      <c r="H200" s="2"/>
      <c r="I200" s="11">
        <f>IF(I199-F200&gt;0.001,I199-F200-Table4211[[#This Row],[Ile nadpłacamy przy tej racie?]],0)</f>
        <v>0</v>
      </c>
      <c r="K200" s="2">
        <f>IF(Table4211[[#This Row],[Rok]]&lt;9,Table4211[[#This Row],[Odsetki normalne]]*50%,Table4211[[#This Row],[Odsetki normalne]])</f>
        <v>0</v>
      </c>
    </row>
    <row r="201" spans="2:11" x14ac:dyDescent="0.25">
      <c r="B201" s="1">
        <f t="shared" si="7"/>
        <v>16</v>
      </c>
      <c r="C201" s="4">
        <f t="shared" si="9"/>
        <v>185</v>
      </c>
      <c r="D201" s="5">
        <v>5.4800000000000001E-2</v>
      </c>
      <c r="E201" s="2">
        <f>I200*Table4211[[#This Row],[Oprocentowanie]]/12</f>
        <v>0</v>
      </c>
      <c r="F201" s="2">
        <f>Table4211[[#This Row],[Cała rata]]-Table4211[[#This Row],[Odsetki normalne]]</f>
        <v>0</v>
      </c>
      <c r="G201" s="20">
        <f t="shared" si="8"/>
        <v>0</v>
      </c>
      <c r="H201" s="2"/>
      <c r="I201" s="11">
        <f>IF(I200-F201&gt;0.001,I200-F201-Table4211[[#This Row],[Ile nadpłacamy przy tej racie?]],0)</f>
        <v>0</v>
      </c>
      <c r="K201" s="2">
        <f>IF(Table4211[[#This Row],[Rok]]&lt;9,Table4211[[#This Row],[Odsetki normalne]]*50%,Table4211[[#This Row],[Odsetki normalne]])</f>
        <v>0</v>
      </c>
    </row>
    <row r="202" spans="2:11" x14ac:dyDescent="0.25">
      <c r="B202" s="1">
        <f t="shared" si="7"/>
        <v>16</v>
      </c>
      <c r="C202" s="4">
        <f t="shared" si="9"/>
        <v>186</v>
      </c>
      <c r="D202" s="5">
        <v>5.4800000000000001E-2</v>
      </c>
      <c r="E202" s="2">
        <f>I201*Table4211[[#This Row],[Oprocentowanie]]/12</f>
        <v>0</v>
      </c>
      <c r="F202" s="2">
        <f>Table4211[[#This Row],[Cała rata]]-Table4211[[#This Row],[Odsetki normalne]]</f>
        <v>0</v>
      </c>
      <c r="G202" s="20">
        <f t="shared" si="8"/>
        <v>0</v>
      </c>
      <c r="H202" s="2"/>
      <c r="I202" s="11">
        <f>IF(I201-F202&gt;0.001,I201-F202-Table4211[[#This Row],[Ile nadpłacamy przy tej racie?]],0)</f>
        <v>0</v>
      </c>
      <c r="K202" s="2">
        <f>IF(Table4211[[#This Row],[Rok]]&lt;9,Table4211[[#This Row],[Odsetki normalne]]*50%,Table4211[[#This Row],[Odsetki normalne]])</f>
        <v>0</v>
      </c>
    </row>
    <row r="203" spans="2:11" x14ac:dyDescent="0.25">
      <c r="B203" s="1">
        <f t="shared" si="7"/>
        <v>16</v>
      </c>
      <c r="C203" s="4">
        <f t="shared" si="9"/>
        <v>187</v>
      </c>
      <c r="D203" s="5">
        <v>5.4800000000000001E-2</v>
      </c>
      <c r="E203" s="2">
        <f>I202*Table4211[[#This Row],[Oprocentowanie]]/12</f>
        <v>0</v>
      </c>
      <c r="F203" s="2">
        <f>Table4211[[#This Row],[Cała rata]]-Table4211[[#This Row],[Odsetki normalne]]</f>
        <v>0</v>
      </c>
      <c r="G203" s="20">
        <f t="shared" si="8"/>
        <v>0</v>
      </c>
      <c r="H203" s="2"/>
      <c r="I203" s="11">
        <f>IF(I202-F203&gt;0.001,I202-F203-Table4211[[#This Row],[Ile nadpłacamy przy tej racie?]],0)</f>
        <v>0</v>
      </c>
      <c r="K203" s="2">
        <f>IF(Table4211[[#This Row],[Rok]]&lt;9,Table4211[[#This Row],[Odsetki normalne]]*50%,Table4211[[#This Row],[Odsetki normalne]])</f>
        <v>0</v>
      </c>
    </row>
    <row r="204" spans="2:11" x14ac:dyDescent="0.25">
      <c r="B204" s="1">
        <f t="shared" si="7"/>
        <v>16</v>
      </c>
      <c r="C204" s="4">
        <f t="shared" si="9"/>
        <v>188</v>
      </c>
      <c r="D204" s="5">
        <v>5.4800000000000001E-2</v>
      </c>
      <c r="E204" s="2">
        <f>I203*Table4211[[#This Row],[Oprocentowanie]]/12</f>
        <v>0</v>
      </c>
      <c r="F204" s="2">
        <f>Table4211[[#This Row],[Cała rata]]-Table4211[[#This Row],[Odsetki normalne]]</f>
        <v>0</v>
      </c>
      <c r="G204" s="20">
        <f t="shared" si="8"/>
        <v>0</v>
      </c>
      <c r="H204" s="2"/>
      <c r="I204" s="11">
        <f>IF(I203-F204&gt;0.001,I203-F204-Table4211[[#This Row],[Ile nadpłacamy przy tej racie?]],0)</f>
        <v>0</v>
      </c>
      <c r="K204" s="2">
        <f>IF(Table4211[[#This Row],[Rok]]&lt;9,Table4211[[#This Row],[Odsetki normalne]]*50%,Table4211[[#This Row],[Odsetki normalne]])</f>
        <v>0</v>
      </c>
    </row>
    <row r="205" spans="2:11" x14ac:dyDescent="0.25">
      <c r="B205" s="1">
        <f t="shared" si="7"/>
        <v>16</v>
      </c>
      <c r="C205" s="4">
        <f t="shared" si="9"/>
        <v>189</v>
      </c>
      <c r="D205" s="5">
        <v>5.4800000000000001E-2</v>
      </c>
      <c r="E205" s="2">
        <f>I204*Table4211[[#This Row],[Oprocentowanie]]/12</f>
        <v>0</v>
      </c>
      <c r="F205" s="2">
        <f>Table4211[[#This Row],[Cała rata]]-Table4211[[#This Row],[Odsetki normalne]]</f>
        <v>0</v>
      </c>
      <c r="G205" s="20">
        <f t="shared" si="8"/>
        <v>0</v>
      </c>
      <c r="H205" s="2"/>
      <c r="I205" s="11">
        <f>IF(I204-F205&gt;0.001,I204-F205-Table4211[[#This Row],[Ile nadpłacamy przy tej racie?]],0)</f>
        <v>0</v>
      </c>
      <c r="K205" s="2">
        <f>IF(Table4211[[#This Row],[Rok]]&lt;9,Table4211[[#This Row],[Odsetki normalne]]*50%,Table4211[[#This Row],[Odsetki normalne]])</f>
        <v>0</v>
      </c>
    </row>
    <row r="206" spans="2:11" x14ac:dyDescent="0.25">
      <c r="B206" s="1">
        <f t="shared" si="7"/>
        <v>16</v>
      </c>
      <c r="C206" s="4">
        <f t="shared" si="9"/>
        <v>190</v>
      </c>
      <c r="D206" s="5">
        <v>5.4800000000000001E-2</v>
      </c>
      <c r="E206" s="2">
        <f>I205*Table4211[[#This Row],[Oprocentowanie]]/12</f>
        <v>0</v>
      </c>
      <c r="F206" s="2">
        <f>Table4211[[#This Row],[Cała rata]]-Table4211[[#This Row],[Odsetki normalne]]</f>
        <v>0</v>
      </c>
      <c r="G206" s="20">
        <f t="shared" si="8"/>
        <v>0</v>
      </c>
      <c r="H206" s="2"/>
      <c r="I206" s="11">
        <f>IF(I205-F206&gt;0.001,I205-F206-Table4211[[#This Row],[Ile nadpłacamy przy tej racie?]],0)</f>
        <v>0</v>
      </c>
      <c r="K206" s="2">
        <f>IF(Table4211[[#This Row],[Rok]]&lt;9,Table4211[[#This Row],[Odsetki normalne]]*50%,Table4211[[#This Row],[Odsetki normalne]])</f>
        <v>0</v>
      </c>
    </row>
    <row r="207" spans="2:11" x14ac:dyDescent="0.25">
      <c r="B207" s="1">
        <f t="shared" si="7"/>
        <v>16</v>
      </c>
      <c r="C207" s="4">
        <f t="shared" si="9"/>
        <v>191</v>
      </c>
      <c r="D207" s="5">
        <v>5.4800000000000001E-2</v>
      </c>
      <c r="E207" s="2">
        <f>I206*Table4211[[#This Row],[Oprocentowanie]]/12</f>
        <v>0</v>
      </c>
      <c r="F207" s="2">
        <f>Table4211[[#This Row],[Cała rata]]-Table4211[[#This Row],[Odsetki normalne]]</f>
        <v>0</v>
      </c>
      <c r="G207" s="20">
        <f t="shared" si="8"/>
        <v>0</v>
      </c>
      <c r="H207" s="2"/>
      <c r="I207" s="11">
        <f>IF(I206-F207&gt;0.001,I206-F207-Table4211[[#This Row],[Ile nadpłacamy przy tej racie?]],0)</f>
        <v>0</v>
      </c>
      <c r="K207" s="2">
        <f>IF(Table4211[[#This Row],[Rok]]&lt;9,Table4211[[#This Row],[Odsetki normalne]]*50%,Table4211[[#This Row],[Odsetki normalne]])</f>
        <v>0</v>
      </c>
    </row>
    <row r="208" spans="2:11" x14ac:dyDescent="0.25">
      <c r="B208" s="1">
        <f t="shared" si="7"/>
        <v>16</v>
      </c>
      <c r="C208" s="4">
        <f t="shared" si="9"/>
        <v>192</v>
      </c>
      <c r="D208" s="5">
        <v>5.4800000000000001E-2</v>
      </c>
      <c r="E208" s="2">
        <f>I207*Table4211[[#This Row],[Oprocentowanie]]/12</f>
        <v>0</v>
      </c>
      <c r="F208" s="2">
        <f>Table4211[[#This Row],[Cała rata]]-Table4211[[#This Row],[Odsetki normalne]]</f>
        <v>0</v>
      </c>
      <c r="G208" s="20">
        <f t="shared" si="8"/>
        <v>0</v>
      </c>
      <c r="H208" s="2"/>
      <c r="I208" s="11">
        <f>IF(I207-F208&gt;0.001,I207-F208-Table4211[[#This Row],[Ile nadpłacamy przy tej racie?]],0)</f>
        <v>0</v>
      </c>
      <c r="K208" s="2">
        <f>IF(Table4211[[#This Row],[Rok]]&lt;9,Table4211[[#This Row],[Odsetki normalne]]*50%,Table4211[[#This Row],[Odsetki normalne]])</f>
        <v>0</v>
      </c>
    </row>
    <row r="209" spans="2:11" x14ac:dyDescent="0.25">
      <c r="B209" s="6">
        <f t="shared" si="7"/>
        <v>17</v>
      </c>
      <c r="C209" s="7">
        <f t="shared" si="9"/>
        <v>193</v>
      </c>
      <c r="D209" s="8">
        <v>5.4800000000000001E-2</v>
      </c>
      <c r="E209" s="9">
        <f>I208*Table4211[[#This Row],[Oprocentowanie]]/12</f>
        <v>0</v>
      </c>
      <c r="F209" s="9">
        <f>Table4211[[#This Row],[Cała rata]]-Table4211[[#This Row],[Odsetki normalne]]</f>
        <v>0</v>
      </c>
      <c r="G209" s="20">
        <f t="shared" si="8"/>
        <v>0</v>
      </c>
      <c r="H209" s="9"/>
      <c r="I209" s="9">
        <f>IF(I208-F209&gt;0.001,I208-F209-Table4211[[#This Row],[Ile nadpłacamy przy tej racie?]],0)</f>
        <v>0</v>
      </c>
      <c r="K209" s="9">
        <f>IF(Table4211[[#This Row],[Rok]]&lt;9,Table4211[[#This Row],[Odsetki normalne]]*50%,Table4211[[#This Row],[Odsetki normalne]])</f>
        <v>0</v>
      </c>
    </row>
    <row r="210" spans="2:11" x14ac:dyDescent="0.25">
      <c r="B210" s="6">
        <f t="shared" ref="B210:B273" si="10">ROUNDUP(C210/12,0)</f>
        <v>17</v>
      </c>
      <c r="C210" s="7">
        <f t="shared" si="9"/>
        <v>194</v>
      </c>
      <c r="D210" s="8">
        <v>5.4800000000000001E-2</v>
      </c>
      <c r="E210" s="9">
        <f>I209*Table4211[[#This Row],[Oprocentowanie]]/12</f>
        <v>0</v>
      </c>
      <c r="F210" s="9">
        <f>Table4211[[#This Row],[Cała rata]]-Table4211[[#This Row],[Odsetki normalne]]</f>
        <v>0</v>
      </c>
      <c r="G210" s="20">
        <f t="shared" ref="G210:G273" si="11">IF(I209&gt;0.001,-$C$8,0)</f>
        <v>0</v>
      </c>
      <c r="H210" s="9"/>
      <c r="I210" s="9">
        <f>IF(I209-F210&gt;0.001,I209-F210-Table4211[[#This Row],[Ile nadpłacamy przy tej racie?]],0)</f>
        <v>0</v>
      </c>
      <c r="K210" s="9">
        <f>IF(Table4211[[#This Row],[Rok]]&lt;9,Table4211[[#This Row],[Odsetki normalne]]*50%,Table4211[[#This Row],[Odsetki normalne]])</f>
        <v>0</v>
      </c>
    </row>
    <row r="211" spans="2:11" x14ac:dyDescent="0.25">
      <c r="B211" s="6">
        <f t="shared" si="10"/>
        <v>17</v>
      </c>
      <c r="C211" s="7">
        <f t="shared" ref="C211:C274" si="12">C210+1</f>
        <v>195</v>
      </c>
      <c r="D211" s="8">
        <v>5.4800000000000001E-2</v>
      </c>
      <c r="E211" s="9">
        <f>I210*Table4211[[#This Row],[Oprocentowanie]]/12</f>
        <v>0</v>
      </c>
      <c r="F211" s="9">
        <f>Table4211[[#This Row],[Cała rata]]-Table4211[[#This Row],[Odsetki normalne]]</f>
        <v>0</v>
      </c>
      <c r="G211" s="20">
        <f t="shared" si="11"/>
        <v>0</v>
      </c>
      <c r="H211" s="9"/>
      <c r="I211" s="9">
        <f>IF(I210-F211&gt;0.001,I210-F211-Table4211[[#This Row],[Ile nadpłacamy przy tej racie?]],0)</f>
        <v>0</v>
      </c>
      <c r="K211" s="9">
        <f>IF(Table4211[[#This Row],[Rok]]&lt;9,Table4211[[#This Row],[Odsetki normalne]]*50%,Table4211[[#This Row],[Odsetki normalne]])</f>
        <v>0</v>
      </c>
    </row>
    <row r="212" spans="2:11" x14ac:dyDescent="0.25">
      <c r="B212" s="6">
        <f t="shared" si="10"/>
        <v>17</v>
      </c>
      <c r="C212" s="7">
        <f t="shared" si="12"/>
        <v>196</v>
      </c>
      <c r="D212" s="8">
        <v>5.4800000000000001E-2</v>
      </c>
      <c r="E212" s="9">
        <f>I211*Table4211[[#This Row],[Oprocentowanie]]/12</f>
        <v>0</v>
      </c>
      <c r="F212" s="9">
        <f>Table4211[[#This Row],[Cała rata]]-Table4211[[#This Row],[Odsetki normalne]]</f>
        <v>0</v>
      </c>
      <c r="G212" s="20">
        <f t="shared" si="11"/>
        <v>0</v>
      </c>
      <c r="H212" s="9"/>
      <c r="I212" s="9">
        <f>IF(I211-F212&gt;0.001,I211-F212-Table4211[[#This Row],[Ile nadpłacamy przy tej racie?]],0)</f>
        <v>0</v>
      </c>
      <c r="K212" s="9">
        <f>IF(Table4211[[#This Row],[Rok]]&lt;9,Table4211[[#This Row],[Odsetki normalne]]*50%,Table4211[[#This Row],[Odsetki normalne]])</f>
        <v>0</v>
      </c>
    </row>
    <row r="213" spans="2:11" x14ac:dyDescent="0.25">
      <c r="B213" s="6">
        <f t="shared" si="10"/>
        <v>17</v>
      </c>
      <c r="C213" s="7">
        <f t="shared" si="12"/>
        <v>197</v>
      </c>
      <c r="D213" s="8">
        <v>5.4800000000000001E-2</v>
      </c>
      <c r="E213" s="9">
        <f>I212*Table4211[[#This Row],[Oprocentowanie]]/12</f>
        <v>0</v>
      </c>
      <c r="F213" s="9">
        <f>Table4211[[#This Row],[Cała rata]]-Table4211[[#This Row],[Odsetki normalne]]</f>
        <v>0</v>
      </c>
      <c r="G213" s="20">
        <f t="shared" si="11"/>
        <v>0</v>
      </c>
      <c r="H213" s="9"/>
      <c r="I213" s="9">
        <f>IF(I212-F213&gt;0.001,I212-F213-Table4211[[#This Row],[Ile nadpłacamy przy tej racie?]],0)</f>
        <v>0</v>
      </c>
      <c r="K213" s="9">
        <f>IF(Table4211[[#This Row],[Rok]]&lt;9,Table4211[[#This Row],[Odsetki normalne]]*50%,Table4211[[#This Row],[Odsetki normalne]])</f>
        <v>0</v>
      </c>
    </row>
    <row r="214" spans="2:11" x14ac:dyDescent="0.25">
      <c r="B214" s="6">
        <f t="shared" si="10"/>
        <v>17</v>
      </c>
      <c r="C214" s="7">
        <f t="shared" si="12"/>
        <v>198</v>
      </c>
      <c r="D214" s="8">
        <v>5.4800000000000001E-2</v>
      </c>
      <c r="E214" s="9">
        <f>I213*Table4211[[#This Row],[Oprocentowanie]]/12</f>
        <v>0</v>
      </c>
      <c r="F214" s="9">
        <f>Table4211[[#This Row],[Cała rata]]-Table4211[[#This Row],[Odsetki normalne]]</f>
        <v>0</v>
      </c>
      <c r="G214" s="20">
        <f t="shared" si="11"/>
        <v>0</v>
      </c>
      <c r="H214" s="9"/>
      <c r="I214" s="9">
        <f>IF(I213-F214&gt;0.001,I213-F214-Table4211[[#This Row],[Ile nadpłacamy przy tej racie?]],0)</f>
        <v>0</v>
      </c>
      <c r="K214" s="9">
        <f>IF(Table4211[[#This Row],[Rok]]&lt;9,Table4211[[#This Row],[Odsetki normalne]]*50%,Table4211[[#This Row],[Odsetki normalne]])</f>
        <v>0</v>
      </c>
    </row>
    <row r="215" spans="2:11" x14ac:dyDescent="0.25">
      <c r="B215" s="6">
        <f t="shared" si="10"/>
        <v>17</v>
      </c>
      <c r="C215" s="7">
        <f t="shared" si="12"/>
        <v>199</v>
      </c>
      <c r="D215" s="8">
        <v>5.4800000000000001E-2</v>
      </c>
      <c r="E215" s="9">
        <f>I214*Table4211[[#This Row],[Oprocentowanie]]/12</f>
        <v>0</v>
      </c>
      <c r="F215" s="9">
        <f>Table4211[[#This Row],[Cała rata]]-Table4211[[#This Row],[Odsetki normalne]]</f>
        <v>0</v>
      </c>
      <c r="G215" s="20">
        <f t="shared" si="11"/>
        <v>0</v>
      </c>
      <c r="H215" s="9"/>
      <c r="I215" s="9">
        <f>IF(I214-F215&gt;0.001,I214-F215-Table4211[[#This Row],[Ile nadpłacamy przy tej racie?]],0)</f>
        <v>0</v>
      </c>
      <c r="K215" s="9">
        <f>IF(Table4211[[#This Row],[Rok]]&lt;9,Table4211[[#This Row],[Odsetki normalne]]*50%,Table4211[[#This Row],[Odsetki normalne]])</f>
        <v>0</v>
      </c>
    </row>
    <row r="216" spans="2:11" x14ac:dyDescent="0.25">
      <c r="B216" s="6">
        <f t="shared" si="10"/>
        <v>17</v>
      </c>
      <c r="C216" s="7">
        <f t="shared" si="12"/>
        <v>200</v>
      </c>
      <c r="D216" s="8">
        <v>5.4800000000000001E-2</v>
      </c>
      <c r="E216" s="9">
        <f>I215*Table4211[[#This Row],[Oprocentowanie]]/12</f>
        <v>0</v>
      </c>
      <c r="F216" s="9">
        <f>Table4211[[#This Row],[Cała rata]]-Table4211[[#This Row],[Odsetki normalne]]</f>
        <v>0</v>
      </c>
      <c r="G216" s="20">
        <f t="shared" si="11"/>
        <v>0</v>
      </c>
      <c r="H216" s="9"/>
      <c r="I216" s="9">
        <f>IF(I215-F216&gt;0.001,I215-F216-Table4211[[#This Row],[Ile nadpłacamy przy tej racie?]],0)</f>
        <v>0</v>
      </c>
      <c r="K216" s="9">
        <f>IF(Table4211[[#This Row],[Rok]]&lt;9,Table4211[[#This Row],[Odsetki normalne]]*50%,Table4211[[#This Row],[Odsetki normalne]])</f>
        <v>0</v>
      </c>
    </row>
    <row r="217" spans="2:11" x14ac:dyDescent="0.25">
      <c r="B217" s="6">
        <f t="shared" si="10"/>
        <v>17</v>
      </c>
      <c r="C217" s="7">
        <f t="shared" si="12"/>
        <v>201</v>
      </c>
      <c r="D217" s="8">
        <v>5.4800000000000001E-2</v>
      </c>
      <c r="E217" s="9">
        <f>I216*Table4211[[#This Row],[Oprocentowanie]]/12</f>
        <v>0</v>
      </c>
      <c r="F217" s="9">
        <f>Table4211[[#This Row],[Cała rata]]-Table4211[[#This Row],[Odsetki normalne]]</f>
        <v>0</v>
      </c>
      <c r="G217" s="20">
        <f t="shared" si="11"/>
        <v>0</v>
      </c>
      <c r="H217" s="9"/>
      <c r="I217" s="9">
        <f>IF(I216-F217&gt;0.001,I216-F217-Table4211[[#This Row],[Ile nadpłacamy przy tej racie?]],0)</f>
        <v>0</v>
      </c>
      <c r="K217" s="9">
        <f>IF(Table4211[[#This Row],[Rok]]&lt;9,Table4211[[#This Row],[Odsetki normalne]]*50%,Table4211[[#This Row],[Odsetki normalne]])</f>
        <v>0</v>
      </c>
    </row>
    <row r="218" spans="2:11" x14ac:dyDescent="0.25">
      <c r="B218" s="6">
        <f t="shared" si="10"/>
        <v>17</v>
      </c>
      <c r="C218" s="7">
        <f t="shared" si="12"/>
        <v>202</v>
      </c>
      <c r="D218" s="8">
        <v>5.4800000000000001E-2</v>
      </c>
      <c r="E218" s="9">
        <f>I217*Table4211[[#This Row],[Oprocentowanie]]/12</f>
        <v>0</v>
      </c>
      <c r="F218" s="9">
        <f>Table4211[[#This Row],[Cała rata]]-Table4211[[#This Row],[Odsetki normalne]]</f>
        <v>0</v>
      </c>
      <c r="G218" s="20">
        <f t="shared" si="11"/>
        <v>0</v>
      </c>
      <c r="H218" s="9"/>
      <c r="I218" s="9">
        <f>IF(I217-F218&gt;0.001,I217-F218-Table4211[[#This Row],[Ile nadpłacamy przy tej racie?]],0)</f>
        <v>0</v>
      </c>
      <c r="K218" s="9">
        <f>IF(Table4211[[#This Row],[Rok]]&lt;9,Table4211[[#This Row],[Odsetki normalne]]*50%,Table4211[[#This Row],[Odsetki normalne]])</f>
        <v>0</v>
      </c>
    </row>
    <row r="219" spans="2:11" x14ac:dyDescent="0.25">
      <c r="B219" s="6">
        <f t="shared" si="10"/>
        <v>17</v>
      </c>
      <c r="C219" s="7">
        <f t="shared" si="12"/>
        <v>203</v>
      </c>
      <c r="D219" s="8">
        <v>5.4800000000000001E-2</v>
      </c>
      <c r="E219" s="9">
        <f>I218*Table4211[[#This Row],[Oprocentowanie]]/12</f>
        <v>0</v>
      </c>
      <c r="F219" s="9">
        <f>Table4211[[#This Row],[Cała rata]]-Table4211[[#This Row],[Odsetki normalne]]</f>
        <v>0</v>
      </c>
      <c r="G219" s="20">
        <f t="shared" si="11"/>
        <v>0</v>
      </c>
      <c r="H219" s="9"/>
      <c r="I219" s="9">
        <f>IF(I218-F219&gt;0.001,I218-F219-Table4211[[#This Row],[Ile nadpłacamy przy tej racie?]],0)</f>
        <v>0</v>
      </c>
      <c r="K219" s="9">
        <f>IF(Table4211[[#This Row],[Rok]]&lt;9,Table4211[[#This Row],[Odsetki normalne]]*50%,Table4211[[#This Row],[Odsetki normalne]])</f>
        <v>0</v>
      </c>
    </row>
    <row r="220" spans="2:11" x14ac:dyDescent="0.25">
      <c r="B220" s="6">
        <f t="shared" si="10"/>
        <v>17</v>
      </c>
      <c r="C220" s="7">
        <f t="shared" si="12"/>
        <v>204</v>
      </c>
      <c r="D220" s="8">
        <v>5.4800000000000001E-2</v>
      </c>
      <c r="E220" s="9">
        <f>I219*Table4211[[#This Row],[Oprocentowanie]]/12</f>
        <v>0</v>
      </c>
      <c r="F220" s="9">
        <f>Table4211[[#This Row],[Cała rata]]-Table4211[[#This Row],[Odsetki normalne]]</f>
        <v>0</v>
      </c>
      <c r="G220" s="20">
        <f t="shared" si="11"/>
        <v>0</v>
      </c>
      <c r="H220" s="9"/>
      <c r="I220" s="9">
        <f>IF(I219-F220&gt;0.001,I219-F220-Table4211[[#This Row],[Ile nadpłacamy przy tej racie?]],0)</f>
        <v>0</v>
      </c>
      <c r="K220" s="9">
        <f>IF(Table4211[[#This Row],[Rok]]&lt;9,Table4211[[#This Row],[Odsetki normalne]]*50%,Table4211[[#This Row],[Odsetki normalne]])</f>
        <v>0</v>
      </c>
    </row>
    <row r="221" spans="2:11" x14ac:dyDescent="0.25">
      <c r="B221" s="1">
        <f t="shared" si="10"/>
        <v>18</v>
      </c>
      <c r="C221" s="4">
        <f t="shared" si="12"/>
        <v>205</v>
      </c>
      <c r="D221" s="5">
        <v>5.4800000000000001E-2</v>
      </c>
      <c r="E221" s="2">
        <f>I220*Table4211[[#This Row],[Oprocentowanie]]/12</f>
        <v>0</v>
      </c>
      <c r="F221" s="2">
        <f>Table4211[[#This Row],[Cała rata]]-Table4211[[#This Row],[Odsetki normalne]]</f>
        <v>0</v>
      </c>
      <c r="G221" s="20">
        <f t="shared" si="11"/>
        <v>0</v>
      </c>
      <c r="H221" s="2"/>
      <c r="I221" s="11">
        <f>IF(I220-F221&gt;0.001,I220-F221-Table4211[[#This Row],[Ile nadpłacamy przy tej racie?]],0)</f>
        <v>0</v>
      </c>
      <c r="K221" s="2">
        <f>IF(Table4211[[#This Row],[Rok]]&lt;9,Table4211[[#This Row],[Odsetki normalne]]*50%,Table4211[[#This Row],[Odsetki normalne]])</f>
        <v>0</v>
      </c>
    </row>
    <row r="222" spans="2:11" x14ac:dyDescent="0.25">
      <c r="B222" s="1">
        <f t="shared" si="10"/>
        <v>18</v>
      </c>
      <c r="C222" s="4">
        <f t="shared" si="12"/>
        <v>206</v>
      </c>
      <c r="D222" s="5">
        <v>5.4800000000000001E-2</v>
      </c>
      <c r="E222" s="2">
        <f>I221*Table4211[[#This Row],[Oprocentowanie]]/12</f>
        <v>0</v>
      </c>
      <c r="F222" s="2">
        <f>Table4211[[#This Row],[Cała rata]]-Table4211[[#This Row],[Odsetki normalne]]</f>
        <v>0</v>
      </c>
      <c r="G222" s="20">
        <f t="shared" si="11"/>
        <v>0</v>
      </c>
      <c r="H222" s="2"/>
      <c r="I222" s="11">
        <f>IF(I221-F222&gt;0.001,I221-F222-Table4211[[#This Row],[Ile nadpłacamy przy tej racie?]],0)</f>
        <v>0</v>
      </c>
      <c r="K222" s="2">
        <f>IF(Table4211[[#This Row],[Rok]]&lt;9,Table4211[[#This Row],[Odsetki normalne]]*50%,Table4211[[#This Row],[Odsetki normalne]])</f>
        <v>0</v>
      </c>
    </row>
    <row r="223" spans="2:11" x14ac:dyDescent="0.25">
      <c r="B223" s="1">
        <f t="shared" si="10"/>
        <v>18</v>
      </c>
      <c r="C223" s="4">
        <f t="shared" si="12"/>
        <v>207</v>
      </c>
      <c r="D223" s="5">
        <v>5.4800000000000001E-2</v>
      </c>
      <c r="E223" s="2">
        <f>I222*Table4211[[#This Row],[Oprocentowanie]]/12</f>
        <v>0</v>
      </c>
      <c r="F223" s="2">
        <f>Table4211[[#This Row],[Cała rata]]-Table4211[[#This Row],[Odsetki normalne]]</f>
        <v>0</v>
      </c>
      <c r="G223" s="20">
        <f t="shared" si="11"/>
        <v>0</v>
      </c>
      <c r="H223" s="2"/>
      <c r="I223" s="11">
        <f>IF(I222-F223&gt;0.001,I222-F223-Table4211[[#This Row],[Ile nadpłacamy przy tej racie?]],0)</f>
        <v>0</v>
      </c>
      <c r="K223" s="2">
        <f>IF(Table4211[[#This Row],[Rok]]&lt;9,Table4211[[#This Row],[Odsetki normalne]]*50%,Table4211[[#This Row],[Odsetki normalne]])</f>
        <v>0</v>
      </c>
    </row>
    <row r="224" spans="2:11" x14ac:dyDescent="0.25">
      <c r="B224" s="1">
        <f t="shared" si="10"/>
        <v>18</v>
      </c>
      <c r="C224" s="4">
        <f t="shared" si="12"/>
        <v>208</v>
      </c>
      <c r="D224" s="5">
        <v>5.4800000000000001E-2</v>
      </c>
      <c r="E224" s="2">
        <f>I223*Table4211[[#This Row],[Oprocentowanie]]/12</f>
        <v>0</v>
      </c>
      <c r="F224" s="2">
        <f>Table4211[[#This Row],[Cała rata]]-Table4211[[#This Row],[Odsetki normalne]]</f>
        <v>0</v>
      </c>
      <c r="G224" s="20">
        <f t="shared" si="11"/>
        <v>0</v>
      </c>
      <c r="H224" s="2"/>
      <c r="I224" s="11">
        <f>IF(I223-F224&gt;0.001,I223-F224-Table4211[[#This Row],[Ile nadpłacamy przy tej racie?]],0)</f>
        <v>0</v>
      </c>
      <c r="K224" s="2">
        <f>IF(Table4211[[#This Row],[Rok]]&lt;9,Table4211[[#This Row],[Odsetki normalne]]*50%,Table4211[[#This Row],[Odsetki normalne]])</f>
        <v>0</v>
      </c>
    </row>
    <row r="225" spans="2:11" x14ac:dyDescent="0.25">
      <c r="B225" s="1">
        <f t="shared" si="10"/>
        <v>18</v>
      </c>
      <c r="C225" s="4">
        <f t="shared" si="12"/>
        <v>209</v>
      </c>
      <c r="D225" s="5">
        <v>5.4800000000000001E-2</v>
      </c>
      <c r="E225" s="2">
        <f>I224*Table4211[[#This Row],[Oprocentowanie]]/12</f>
        <v>0</v>
      </c>
      <c r="F225" s="2">
        <f>Table4211[[#This Row],[Cała rata]]-Table4211[[#This Row],[Odsetki normalne]]</f>
        <v>0</v>
      </c>
      <c r="G225" s="20">
        <f t="shared" si="11"/>
        <v>0</v>
      </c>
      <c r="H225" s="2"/>
      <c r="I225" s="11">
        <f>IF(I224-F225&gt;0.001,I224-F225-Table4211[[#This Row],[Ile nadpłacamy przy tej racie?]],0)</f>
        <v>0</v>
      </c>
      <c r="K225" s="2">
        <f>IF(Table4211[[#This Row],[Rok]]&lt;9,Table4211[[#This Row],[Odsetki normalne]]*50%,Table4211[[#This Row],[Odsetki normalne]])</f>
        <v>0</v>
      </c>
    </row>
    <row r="226" spans="2:11" x14ac:dyDescent="0.25">
      <c r="B226" s="1">
        <f t="shared" si="10"/>
        <v>18</v>
      </c>
      <c r="C226" s="4">
        <f t="shared" si="12"/>
        <v>210</v>
      </c>
      <c r="D226" s="5">
        <v>5.4800000000000001E-2</v>
      </c>
      <c r="E226" s="2">
        <f>I225*Table4211[[#This Row],[Oprocentowanie]]/12</f>
        <v>0</v>
      </c>
      <c r="F226" s="2">
        <f>Table4211[[#This Row],[Cała rata]]-Table4211[[#This Row],[Odsetki normalne]]</f>
        <v>0</v>
      </c>
      <c r="G226" s="20">
        <f t="shared" si="11"/>
        <v>0</v>
      </c>
      <c r="H226" s="2"/>
      <c r="I226" s="11">
        <f>IF(I225-F226&gt;0.001,I225-F226-Table4211[[#This Row],[Ile nadpłacamy przy tej racie?]],0)</f>
        <v>0</v>
      </c>
      <c r="K226" s="2">
        <f>IF(Table4211[[#This Row],[Rok]]&lt;9,Table4211[[#This Row],[Odsetki normalne]]*50%,Table4211[[#This Row],[Odsetki normalne]])</f>
        <v>0</v>
      </c>
    </row>
    <row r="227" spans="2:11" x14ac:dyDescent="0.25">
      <c r="B227" s="1">
        <f t="shared" si="10"/>
        <v>18</v>
      </c>
      <c r="C227" s="4">
        <f t="shared" si="12"/>
        <v>211</v>
      </c>
      <c r="D227" s="5">
        <v>5.4800000000000001E-2</v>
      </c>
      <c r="E227" s="2">
        <f>I226*Table4211[[#This Row],[Oprocentowanie]]/12</f>
        <v>0</v>
      </c>
      <c r="F227" s="2">
        <f>Table4211[[#This Row],[Cała rata]]-Table4211[[#This Row],[Odsetki normalne]]</f>
        <v>0</v>
      </c>
      <c r="G227" s="20">
        <f t="shared" si="11"/>
        <v>0</v>
      </c>
      <c r="H227" s="2"/>
      <c r="I227" s="11">
        <f>IF(I226-F227&gt;0.001,I226-F227-Table4211[[#This Row],[Ile nadpłacamy przy tej racie?]],0)</f>
        <v>0</v>
      </c>
      <c r="K227" s="2">
        <f>IF(Table4211[[#This Row],[Rok]]&lt;9,Table4211[[#This Row],[Odsetki normalne]]*50%,Table4211[[#This Row],[Odsetki normalne]])</f>
        <v>0</v>
      </c>
    </row>
    <row r="228" spans="2:11" x14ac:dyDescent="0.25">
      <c r="B228" s="1">
        <f t="shared" si="10"/>
        <v>18</v>
      </c>
      <c r="C228" s="4">
        <f t="shared" si="12"/>
        <v>212</v>
      </c>
      <c r="D228" s="5">
        <v>5.4800000000000001E-2</v>
      </c>
      <c r="E228" s="2">
        <f>I227*Table4211[[#This Row],[Oprocentowanie]]/12</f>
        <v>0</v>
      </c>
      <c r="F228" s="2">
        <f>Table4211[[#This Row],[Cała rata]]-Table4211[[#This Row],[Odsetki normalne]]</f>
        <v>0</v>
      </c>
      <c r="G228" s="20">
        <f t="shared" si="11"/>
        <v>0</v>
      </c>
      <c r="H228" s="2"/>
      <c r="I228" s="11">
        <f>IF(I227-F228&gt;0.001,I227-F228-Table4211[[#This Row],[Ile nadpłacamy przy tej racie?]],0)</f>
        <v>0</v>
      </c>
      <c r="K228" s="2">
        <f>IF(Table4211[[#This Row],[Rok]]&lt;9,Table4211[[#This Row],[Odsetki normalne]]*50%,Table4211[[#This Row],[Odsetki normalne]])</f>
        <v>0</v>
      </c>
    </row>
    <row r="229" spans="2:11" x14ac:dyDescent="0.25">
      <c r="B229" s="1">
        <f t="shared" si="10"/>
        <v>18</v>
      </c>
      <c r="C229" s="4">
        <f t="shared" si="12"/>
        <v>213</v>
      </c>
      <c r="D229" s="5">
        <v>5.4800000000000001E-2</v>
      </c>
      <c r="E229" s="2">
        <f>I228*Table4211[[#This Row],[Oprocentowanie]]/12</f>
        <v>0</v>
      </c>
      <c r="F229" s="2">
        <f>Table4211[[#This Row],[Cała rata]]-Table4211[[#This Row],[Odsetki normalne]]</f>
        <v>0</v>
      </c>
      <c r="G229" s="20">
        <f t="shared" si="11"/>
        <v>0</v>
      </c>
      <c r="H229" s="2"/>
      <c r="I229" s="11">
        <f>IF(I228-F229&gt;0.001,I228-F229-Table4211[[#This Row],[Ile nadpłacamy przy tej racie?]],0)</f>
        <v>0</v>
      </c>
      <c r="K229" s="2">
        <f>IF(Table4211[[#This Row],[Rok]]&lt;9,Table4211[[#This Row],[Odsetki normalne]]*50%,Table4211[[#This Row],[Odsetki normalne]])</f>
        <v>0</v>
      </c>
    </row>
    <row r="230" spans="2:11" x14ac:dyDescent="0.25">
      <c r="B230" s="1">
        <f t="shared" si="10"/>
        <v>18</v>
      </c>
      <c r="C230" s="4">
        <f t="shared" si="12"/>
        <v>214</v>
      </c>
      <c r="D230" s="5">
        <v>5.4800000000000001E-2</v>
      </c>
      <c r="E230" s="2">
        <f>I229*Table4211[[#This Row],[Oprocentowanie]]/12</f>
        <v>0</v>
      </c>
      <c r="F230" s="2">
        <f>Table4211[[#This Row],[Cała rata]]-Table4211[[#This Row],[Odsetki normalne]]</f>
        <v>0</v>
      </c>
      <c r="G230" s="20">
        <f t="shared" si="11"/>
        <v>0</v>
      </c>
      <c r="H230" s="2"/>
      <c r="I230" s="11">
        <f>IF(I229-F230&gt;0.001,I229-F230-Table4211[[#This Row],[Ile nadpłacamy przy tej racie?]],0)</f>
        <v>0</v>
      </c>
      <c r="K230" s="2">
        <f>IF(Table4211[[#This Row],[Rok]]&lt;9,Table4211[[#This Row],[Odsetki normalne]]*50%,Table4211[[#This Row],[Odsetki normalne]])</f>
        <v>0</v>
      </c>
    </row>
    <row r="231" spans="2:11" x14ac:dyDescent="0.25">
      <c r="B231" s="1">
        <f t="shared" si="10"/>
        <v>18</v>
      </c>
      <c r="C231" s="4">
        <f t="shared" si="12"/>
        <v>215</v>
      </c>
      <c r="D231" s="5">
        <v>5.4800000000000001E-2</v>
      </c>
      <c r="E231" s="2">
        <f>I230*Table4211[[#This Row],[Oprocentowanie]]/12</f>
        <v>0</v>
      </c>
      <c r="F231" s="2">
        <f>Table4211[[#This Row],[Cała rata]]-Table4211[[#This Row],[Odsetki normalne]]</f>
        <v>0</v>
      </c>
      <c r="G231" s="20">
        <f t="shared" si="11"/>
        <v>0</v>
      </c>
      <c r="H231" s="2"/>
      <c r="I231" s="11">
        <f>IF(I230-F231&gt;0.001,I230-F231-Table4211[[#This Row],[Ile nadpłacamy przy tej racie?]],0)</f>
        <v>0</v>
      </c>
      <c r="K231" s="2">
        <f>IF(Table4211[[#This Row],[Rok]]&lt;9,Table4211[[#This Row],[Odsetki normalne]]*50%,Table4211[[#This Row],[Odsetki normalne]])</f>
        <v>0</v>
      </c>
    </row>
    <row r="232" spans="2:11" x14ac:dyDescent="0.25">
      <c r="B232" s="1">
        <f t="shared" si="10"/>
        <v>18</v>
      </c>
      <c r="C232" s="4">
        <f t="shared" si="12"/>
        <v>216</v>
      </c>
      <c r="D232" s="5">
        <v>5.4800000000000001E-2</v>
      </c>
      <c r="E232" s="2">
        <f>I231*Table4211[[#This Row],[Oprocentowanie]]/12</f>
        <v>0</v>
      </c>
      <c r="F232" s="2">
        <f>Table4211[[#This Row],[Cała rata]]-Table4211[[#This Row],[Odsetki normalne]]</f>
        <v>0</v>
      </c>
      <c r="G232" s="20">
        <f t="shared" si="11"/>
        <v>0</v>
      </c>
      <c r="H232" s="2"/>
      <c r="I232" s="11">
        <f>IF(I231-F232&gt;0.001,I231-F232-Table4211[[#This Row],[Ile nadpłacamy przy tej racie?]],0)</f>
        <v>0</v>
      </c>
      <c r="K232" s="2">
        <f>IF(Table4211[[#This Row],[Rok]]&lt;9,Table4211[[#This Row],[Odsetki normalne]]*50%,Table4211[[#This Row],[Odsetki normalne]])</f>
        <v>0</v>
      </c>
    </row>
    <row r="233" spans="2:11" x14ac:dyDescent="0.25">
      <c r="B233" s="6">
        <f t="shared" si="10"/>
        <v>19</v>
      </c>
      <c r="C233" s="7">
        <f t="shared" si="12"/>
        <v>217</v>
      </c>
      <c r="D233" s="8">
        <v>5.4800000000000001E-2</v>
      </c>
      <c r="E233" s="9">
        <f>I232*Table4211[[#This Row],[Oprocentowanie]]/12</f>
        <v>0</v>
      </c>
      <c r="F233" s="9">
        <f>Table4211[[#This Row],[Cała rata]]-Table4211[[#This Row],[Odsetki normalne]]</f>
        <v>0</v>
      </c>
      <c r="G233" s="20">
        <f t="shared" si="11"/>
        <v>0</v>
      </c>
      <c r="H233" s="9"/>
      <c r="I233" s="9">
        <f>IF(I232-F233&gt;0.001,I232-F233-Table4211[[#This Row],[Ile nadpłacamy przy tej racie?]],0)</f>
        <v>0</v>
      </c>
      <c r="K233" s="9">
        <f>IF(Table4211[[#This Row],[Rok]]&lt;9,Table4211[[#This Row],[Odsetki normalne]]*50%,Table4211[[#This Row],[Odsetki normalne]])</f>
        <v>0</v>
      </c>
    </row>
    <row r="234" spans="2:11" x14ac:dyDescent="0.25">
      <c r="B234" s="6">
        <f t="shared" si="10"/>
        <v>19</v>
      </c>
      <c r="C234" s="7">
        <f t="shared" si="12"/>
        <v>218</v>
      </c>
      <c r="D234" s="8">
        <v>5.4800000000000001E-2</v>
      </c>
      <c r="E234" s="9">
        <f>I233*Table4211[[#This Row],[Oprocentowanie]]/12</f>
        <v>0</v>
      </c>
      <c r="F234" s="9">
        <f>Table4211[[#This Row],[Cała rata]]-Table4211[[#This Row],[Odsetki normalne]]</f>
        <v>0</v>
      </c>
      <c r="G234" s="20">
        <f t="shared" si="11"/>
        <v>0</v>
      </c>
      <c r="H234" s="9"/>
      <c r="I234" s="9">
        <f>IF(I233-F234&gt;0.001,I233-F234-Table4211[[#This Row],[Ile nadpłacamy przy tej racie?]],0)</f>
        <v>0</v>
      </c>
      <c r="K234" s="9">
        <f>IF(Table4211[[#This Row],[Rok]]&lt;9,Table4211[[#This Row],[Odsetki normalne]]*50%,Table4211[[#This Row],[Odsetki normalne]])</f>
        <v>0</v>
      </c>
    </row>
    <row r="235" spans="2:11" x14ac:dyDescent="0.25">
      <c r="B235" s="6">
        <f t="shared" si="10"/>
        <v>19</v>
      </c>
      <c r="C235" s="7">
        <f t="shared" si="12"/>
        <v>219</v>
      </c>
      <c r="D235" s="8">
        <v>5.4800000000000001E-2</v>
      </c>
      <c r="E235" s="9">
        <f>I234*Table4211[[#This Row],[Oprocentowanie]]/12</f>
        <v>0</v>
      </c>
      <c r="F235" s="9">
        <f>Table4211[[#This Row],[Cała rata]]-Table4211[[#This Row],[Odsetki normalne]]</f>
        <v>0</v>
      </c>
      <c r="G235" s="20">
        <f t="shared" si="11"/>
        <v>0</v>
      </c>
      <c r="H235" s="9"/>
      <c r="I235" s="9">
        <f>IF(I234-F235&gt;0.001,I234-F235-Table4211[[#This Row],[Ile nadpłacamy przy tej racie?]],0)</f>
        <v>0</v>
      </c>
      <c r="K235" s="9">
        <f>IF(Table4211[[#This Row],[Rok]]&lt;9,Table4211[[#This Row],[Odsetki normalne]]*50%,Table4211[[#This Row],[Odsetki normalne]])</f>
        <v>0</v>
      </c>
    </row>
    <row r="236" spans="2:11" x14ac:dyDescent="0.25">
      <c r="B236" s="6">
        <f t="shared" si="10"/>
        <v>19</v>
      </c>
      <c r="C236" s="7">
        <f t="shared" si="12"/>
        <v>220</v>
      </c>
      <c r="D236" s="8">
        <v>5.4800000000000001E-2</v>
      </c>
      <c r="E236" s="9">
        <f>I235*Table4211[[#This Row],[Oprocentowanie]]/12</f>
        <v>0</v>
      </c>
      <c r="F236" s="9">
        <f>Table4211[[#This Row],[Cała rata]]-Table4211[[#This Row],[Odsetki normalne]]</f>
        <v>0</v>
      </c>
      <c r="G236" s="20">
        <f t="shared" si="11"/>
        <v>0</v>
      </c>
      <c r="H236" s="9"/>
      <c r="I236" s="9">
        <f>IF(I235-F236&gt;0.001,I235-F236-Table4211[[#This Row],[Ile nadpłacamy przy tej racie?]],0)</f>
        <v>0</v>
      </c>
      <c r="K236" s="9">
        <f>IF(Table4211[[#This Row],[Rok]]&lt;9,Table4211[[#This Row],[Odsetki normalne]]*50%,Table4211[[#This Row],[Odsetki normalne]])</f>
        <v>0</v>
      </c>
    </row>
    <row r="237" spans="2:11" x14ac:dyDescent="0.25">
      <c r="B237" s="6">
        <f t="shared" si="10"/>
        <v>19</v>
      </c>
      <c r="C237" s="7">
        <f t="shared" si="12"/>
        <v>221</v>
      </c>
      <c r="D237" s="8">
        <v>5.4800000000000001E-2</v>
      </c>
      <c r="E237" s="9">
        <f>I236*Table4211[[#This Row],[Oprocentowanie]]/12</f>
        <v>0</v>
      </c>
      <c r="F237" s="9">
        <f>Table4211[[#This Row],[Cała rata]]-Table4211[[#This Row],[Odsetki normalne]]</f>
        <v>0</v>
      </c>
      <c r="G237" s="20">
        <f t="shared" si="11"/>
        <v>0</v>
      </c>
      <c r="H237" s="9"/>
      <c r="I237" s="9">
        <f>IF(I236-F237&gt;0.001,I236-F237-Table4211[[#This Row],[Ile nadpłacamy przy tej racie?]],0)</f>
        <v>0</v>
      </c>
      <c r="K237" s="9">
        <f>IF(Table4211[[#This Row],[Rok]]&lt;9,Table4211[[#This Row],[Odsetki normalne]]*50%,Table4211[[#This Row],[Odsetki normalne]])</f>
        <v>0</v>
      </c>
    </row>
    <row r="238" spans="2:11" x14ac:dyDescent="0.25">
      <c r="B238" s="6">
        <f t="shared" si="10"/>
        <v>19</v>
      </c>
      <c r="C238" s="7">
        <f t="shared" si="12"/>
        <v>222</v>
      </c>
      <c r="D238" s="8">
        <v>5.4800000000000001E-2</v>
      </c>
      <c r="E238" s="9">
        <f>I237*Table4211[[#This Row],[Oprocentowanie]]/12</f>
        <v>0</v>
      </c>
      <c r="F238" s="9">
        <f>Table4211[[#This Row],[Cała rata]]-Table4211[[#This Row],[Odsetki normalne]]</f>
        <v>0</v>
      </c>
      <c r="G238" s="20">
        <f t="shared" si="11"/>
        <v>0</v>
      </c>
      <c r="H238" s="9"/>
      <c r="I238" s="9">
        <f>IF(I237-F238&gt;0.001,I237-F238-Table4211[[#This Row],[Ile nadpłacamy przy tej racie?]],0)</f>
        <v>0</v>
      </c>
      <c r="K238" s="9">
        <f>IF(Table4211[[#This Row],[Rok]]&lt;9,Table4211[[#This Row],[Odsetki normalne]]*50%,Table4211[[#This Row],[Odsetki normalne]])</f>
        <v>0</v>
      </c>
    </row>
    <row r="239" spans="2:11" x14ac:dyDescent="0.25">
      <c r="B239" s="6">
        <f t="shared" si="10"/>
        <v>19</v>
      </c>
      <c r="C239" s="7">
        <f t="shared" si="12"/>
        <v>223</v>
      </c>
      <c r="D239" s="8">
        <v>5.4800000000000001E-2</v>
      </c>
      <c r="E239" s="9">
        <f>I238*Table4211[[#This Row],[Oprocentowanie]]/12</f>
        <v>0</v>
      </c>
      <c r="F239" s="9">
        <f>Table4211[[#This Row],[Cała rata]]-Table4211[[#This Row],[Odsetki normalne]]</f>
        <v>0</v>
      </c>
      <c r="G239" s="20">
        <f t="shared" si="11"/>
        <v>0</v>
      </c>
      <c r="H239" s="9"/>
      <c r="I239" s="9">
        <f>IF(I238-F239&gt;0.001,I238-F239-Table4211[[#This Row],[Ile nadpłacamy przy tej racie?]],0)</f>
        <v>0</v>
      </c>
      <c r="K239" s="9">
        <f>IF(Table4211[[#This Row],[Rok]]&lt;9,Table4211[[#This Row],[Odsetki normalne]]*50%,Table4211[[#This Row],[Odsetki normalne]])</f>
        <v>0</v>
      </c>
    </row>
    <row r="240" spans="2:11" x14ac:dyDescent="0.25">
      <c r="B240" s="6">
        <f t="shared" si="10"/>
        <v>19</v>
      </c>
      <c r="C240" s="7">
        <f t="shared" si="12"/>
        <v>224</v>
      </c>
      <c r="D240" s="8">
        <v>5.4800000000000001E-2</v>
      </c>
      <c r="E240" s="9">
        <f>I239*Table4211[[#This Row],[Oprocentowanie]]/12</f>
        <v>0</v>
      </c>
      <c r="F240" s="9">
        <f>Table4211[[#This Row],[Cała rata]]-Table4211[[#This Row],[Odsetki normalne]]</f>
        <v>0</v>
      </c>
      <c r="G240" s="20">
        <f t="shared" si="11"/>
        <v>0</v>
      </c>
      <c r="H240" s="9"/>
      <c r="I240" s="9">
        <f>IF(I239-F240&gt;0.001,I239-F240-Table4211[[#This Row],[Ile nadpłacamy przy tej racie?]],0)</f>
        <v>0</v>
      </c>
      <c r="K240" s="9">
        <f>IF(Table4211[[#This Row],[Rok]]&lt;9,Table4211[[#This Row],[Odsetki normalne]]*50%,Table4211[[#This Row],[Odsetki normalne]])</f>
        <v>0</v>
      </c>
    </row>
    <row r="241" spans="2:11" x14ac:dyDescent="0.25">
      <c r="B241" s="6">
        <f t="shared" si="10"/>
        <v>19</v>
      </c>
      <c r="C241" s="7">
        <f t="shared" si="12"/>
        <v>225</v>
      </c>
      <c r="D241" s="8">
        <v>5.4800000000000001E-2</v>
      </c>
      <c r="E241" s="9">
        <f>I240*Table4211[[#This Row],[Oprocentowanie]]/12</f>
        <v>0</v>
      </c>
      <c r="F241" s="9">
        <f>Table4211[[#This Row],[Cała rata]]-Table4211[[#This Row],[Odsetki normalne]]</f>
        <v>0</v>
      </c>
      <c r="G241" s="20">
        <f t="shared" si="11"/>
        <v>0</v>
      </c>
      <c r="H241" s="9"/>
      <c r="I241" s="9">
        <f>IF(I240-F241&gt;0.001,I240-F241-Table4211[[#This Row],[Ile nadpłacamy przy tej racie?]],0)</f>
        <v>0</v>
      </c>
      <c r="K241" s="9">
        <f>IF(Table4211[[#This Row],[Rok]]&lt;9,Table4211[[#This Row],[Odsetki normalne]]*50%,Table4211[[#This Row],[Odsetki normalne]])</f>
        <v>0</v>
      </c>
    </row>
    <row r="242" spans="2:11" x14ac:dyDescent="0.25">
      <c r="B242" s="6">
        <f t="shared" si="10"/>
        <v>19</v>
      </c>
      <c r="C242" s="7">
        <f t="shared" si="12"/>
        <v>226</v>
      </c>
      <c r="D242" s="8">
        <v>5.4800000000000001E-2</v>
      </c>
      <c r="E242" s="9">
        <f>I241*Table4211[[#This Row],[Oprocentowanie]]/12</f>
        <v>0</v>
      </c>
      <c r="F242" s="9">
        <f>Table4211[[#This Row],[Cała rata]]-Table4211[[#This Row],[Odsetki normalne]]</f>
        <v>0</v>
      </c>
      <c r="G242" s="20">
        <f t="shared" si="11"/>
        <v>0</v>
      </c>
      <c r="H242" s="9"/>
      <c r="I242" s="9">
        <f>IF(I241-F242&gt;0.001,I241-F242-Table4211[[#This Row],[Ile nadpłacamy przy tej racie?]],0)</f>
        <v>0</v>
      </c>
      <c r="K242" s="9">
        <f>IF(Table4211[[#This Row],[Rok]]&lt;9,Table4211[[#This Row],[Odsetki normalne]]*50%,Table4211[[#This Row],[Odsetki normalne]])</f>
        <v>0</v>
      </c>
    </row>
    <row r="243" spans="2:11" x14ac:dyDescent="0.25">
      <c r="B243" s="6">
        <f t="shared" si="10"/>
        <v>19</v>
      </c>
      <c r="C243" s="7">
        <f t="shared" si="12"/>
        <v>227</v>
      </c>
      <c r="D243" s="8">
        <v>5.4800000000000001E-2</v>
      </c>
      <c r="E243" s="9">
        <f>I242*Table4211[[#This Row],[Oprocentowanie]]/12</f>
        <v>0</v>
      </c>
      <c r="F243" s="9">
        <f>Table4211[[#This Row],[Cała rata]]-Table4211[[#This Row],[Odsetki normalne]]</f>
        <v>0</v>
      </c>
      <c r="G243" s="20">
        <f t="shared" si="11"/>
        <v>0</v>
      </c>
      <c r="H243" s="9"/>
      <c r="I243" s="9">
        <f>IF(I242-F243&gt;0.001,I242-F243-Table4211[[#This Row],[Ile nadpłacamy przy tej racie?]],0)</f>
        <v>0</v>
      </c>
      <c r="K243" s="9">
        <f>IF(Table4211[[#This Row],[Rok]]&lt;9,Table4211[[#This Row],[Odsetki normalne]]*50%,Table4211[[#This Row],[Odsetki normalne]])</f>
        <v>0</v>
      </c>
    </row>
    <row r="244" spans="2:11" x14ac:dyDescent="0.25">
      <c r="B244" s="6">
        <f t="shared" si="10"/>
        <v>19</v>
      </c>
      <c r="C244" s="7">
        <f t="shared" si="12"/>
        <v>228</v>
      </c>
      <c r="D244" s="8">
        <v>5.4800000000000001E-2</v>
      </c>
      <c r="E244" s="9">
        <f>I243*Table4211[[#This Row],[Oprocentowanie]]/12</f>
        <v>0</v>
      </c>
      <c r="F244" s="9">
        <f>Table4211[[#This Row],[Cała rata]]-Table4211[[#This Row],[Odsetki normalne]]</f>
        <v>0</v>
      </c>
      <c r="G244" s="20">
        <f t="shared" si="11"/>
        <v>0</v>
      </c>
      <c r="H244" s="9"/>
      <c r="I244" s="9">
        <f>IF(I243-F244&gt;0.001,I243-F244-Table4211[[#This Row],[Ile nadpłacamy przy tej racie?]],0)</f>
        <v>0</v>
      </c>
      <c r="K244" s="9">
        <f>IF(Table4211[[#This Row],[Rok]]&lt;9,Table4211[[#This Row],[Odsetki normalne]]*50%,Table4211[[#This Row],[Odsetki normalne]])</f>
        <v>0</v>
      </c>
    </row>
    <row r="245" spans="2:11" x14ac:dyDescent="0.25">
      <c r="B245" s="1">
        <f t="shared" si="10"/>
        <v>20</v>
      </c>
      <c r="C245" s="4">
        <f t="shared" si="12"/>
        <v>229</v>
      </c>
      <c r="D245" s="5">
        <v>5.4800000000000001E-2</v>
      </c>
      <c r="E245" s="2">
        <f>I244*Table4211[[#This Row],[Oprocentowanie]]/12</f>
        <v>0</v>
      </c>
      <c r="F245" s="2">
        <f>Table4211[[#This Row],[Cała rata]]-Table4211[[#This Row],[Odsetki normalne]]</f>
        <v>0</v>
      </c>
      <c r="G245" s="20">
        <f t="shared" si="11"/>
        <v>0</v>
      </c>
      <c r="H245" s="2"/>
      <c r="I245" s="11">
        <f>IF(I244-F245&gt;0.001,I244-F245-Table4211[[#This Row],[Ile nadpłacamy przy tej racie?]],0)</f>
        <v>0</v>
      </c>
      <c r="K245" s="2">
        <f>IF(Table4211[[#This Row],[Rok]]&lt;9,Table4211[[#This Row],[Odsetki normalne]]*50%,Table4211[[#This Row],[Odsetki normalne]])</f>
        <v>0</v>
      </c>
    </row>
    <row r="246" spans="2:11" x14ac:dyDescent="0.25">
      <c r="B246" s="1">
        <f t="shared" si="10"/>
        <v>20</v>
      </c>
      <c r="C246" s="4">
        <f t="shared" si="12"/>
        <v>230</v>
      </c>
      <c r="D246" s="5">
        <v>5.4800000000000001E-2</v>
      </c>
      <c r="E246" s="2">
        <f>I245*Table4211[[#This Row],[Oprocentowanie]]/12</f>
        <v>0</v>
      </c>
      <c r="F246" s="2">
        <f>Table4211[[#This Row],[Cała rata]]-Table4211[[#This Row],[Odsetki normalne]]</f>
        <v>0</v>
      </c>
      <c r="G246" s="20">
        <f t="shared" si="11"/>
        <v>0</v>
      </c>
      <c r="H246" s="2"/>
      <c r="I246" s="11">
        <f>IF(I245-F246&gt;0.001,I245-F246-Table4211[[#This Row],[Ile nadpłacamy przy tej racie?]],0)</f>
        <v>0</v>
      </c>
      <c r="K246" s="2">
        <f>IF(Table4211[[#This Row],[Rok]]&lt;9,Table4211[[#This Row],[Odsetki normalne]]*50%,Table4211[[#This Row],[Odsetki normalne]])</f>
        <v>0</v>
      </c>
    </row>
    <row r="247" spans="2:11" x14ac:dyDescent="0.25">
      <c r="B247" s="1">
        <f t="shared" si="10"/>
        <v>20</v>
      </c>
      <c r="C247" s="4">
        <f t="shared" si="12"/>
        <v>231</v>
      </c>
      <c r="D247" s="5">
        <v>5.4800000000000001E-2</v>
      </c>
      <c r="E247" s="2">
        <f>I246*Table4211[[#This Row],[Oprocentowanie]]/12</f>
        <v>0</v>
      </c>
      <c r="F247" s="2">
        <f>Table4211[[#This Row],[Cała rata]]-Table4211[[#This Row],[Odsetki normalne]]</f>
        <v>0</v>
      </c>
      <c r="G247" s="20">
        <f t="shared" si="11"/>
        <v>0</v>
      </c>
      <c r="H247" s="2"/>
      <c r="I247" s="11">
        <f>IF(I246-F247&gt;0.001,I246-F247-Table4211[[#This Row],[Ile nadpłacamy przy tej racie?]],0)</f>
        <v>0</v>
      </c>
      <c r="K247" s="2">
        <f>IF(Table4211[[#This Row],[Rok]]&lt;9,Table4211[[#This Row],[Odsetki normalne]]*50%,Table4211[[#This Row],[Odsetki normalne]])</f>
        <v>0</v>
      </c>
    </row>
    <row r="248" spans="2:11" x14ac:dyDescent="0.25">
      <c r="B248" s="1">
        <f t="shared" si="10"/>
        <v>20</v>
      </c>
      <c r="C248" s="4">
        <f t="shared" si="12"/>
        <v>232</v>
      </c>
      <c r="D248" s="5">
        <v>5.4800000000000001E-2</v>
      </c>
      <c r="E248" s="2">
        <f>I247*Table4211[[#This Row],[Oprocentowanie]]/12</f>
        <v>0</v>
      </c>
      <c r="F248" s="2">
        <f>Table4211[[#This Row],[Cała rata]]-Table4211[[#This Row],[Odsetki normalne]]</f>
        <v>0</v>
      </c>
      <c r="G248" s="20">
        <f t="shared" si="11"/>
        <v>0</v>
      </c>
      <c r="H248" s="2"/>
      <c r="I248" s="11">
        <f>IF(I247-F248&gt;0.001,I247-F248-Table4211[[#This Row],[Ile nadpłacamy przy tej racie?]],0)</f>
        <v>0</v>
      </c>
      <c r="K248" s="2">
        <f>IF(Table4211[[#This Row],[Rok]]&lt;9,Table4211[[#This Row],[Odsetki normalne]]*50%,Table4211[[#This Row],[Odsetki normalne]])</f>
        <v>0</v>
      </c>
    </row>
    <row r="249" spans="2:11" x14ac:dyDescent="0.25">
      <c r="B249" s="1">
        <f t="shared" si="10"/>
        <v>20</v>
      </c>
      <c r="C249" s="4">
        <f t="shared" si="12"/>
        <v>233</v>
      </c>
      <c r="D249" s="5">
        <v>5.4800000000000001E-2</v>
      </c>
      <c r="E249" s="2">
        <f>I248*Table4211[[#This Row],[Oprocentowanie]]/12</f>
        <v>0</v>
      </c>
      <c r="F249" s="2">
        <f>Table4211[[#This Row],[Cała rata]]-Table4211[[#This Row],[Odsetki normalne]]</f>
        <v>0</v>
      </c>
      <c r="G249" s="20">
        <f t="shared" si="11"/>
        <v>0</v>
      </c>
      <c r="H249" s="2"/>
      <c r="I249" s="11">
        <f>IF(I248-F249&gt;0.001,I248-F249-Table4211[[#This Row],[Ile nadpłacamy przy tej racie?]],0)</f>
        <v>0</v>
      </c>
      <c r="K249" s="2">
        <f>IF(Table4211[[#This Row],[Rok]]&lt;9,Table4211[[#This Row],[Odsetki normalne]]*50%,Table4211[[#This Row],[Odsetki normalne]])</f>
        <v>0</v>
      </c>
    </row>
    <row r="250" spans="2:11" x14ac:dyDescent="0.25">
      <c r="B250" s="1">
        <f t="shared" si="10"/>
        <v>20</v>
      </c>
      <c r="C250" s="4">
        <f t="shared" si="12"/>
        <v>234</v>
      </c>
      <c r="D250" s="5">
        <v>5.4800000000000001E-2</v>
      </c>
      <c r="E250" s="2">
        <f>I249*Table4211[[#This Row],[Oprocentowanie]]/12</f>
        <v>0</v>
      </c>
      <c r="F250" s="2">
        <f>Table4211[[#This Row],[Cała rata]]-Table4211[[#This Row],[Odsetki normalne]]</f>
        <v>0</v>
      </c>
      <c r="G250" s="20">
        <f t="shared" si="11"/>
        <v>0</v>
      </c>
      <c r="H250" s="2"/>
      <c r="I250" s="11">
        <f>IF(I249-F250&gt;0.001,I249-F250-Table4211[[#This Row],[Ile nadpłacamy przy tej racie?]],0)</f>
        <v>0</v>
      </c>
      <c r="K250" s="2">
        <f>IF(Table4211[[#This Row],[Rok]]&lt;9,Table4211[[#This Row],[Odsetki normalne]]*50%,Table4211[[#This Row],[Odsetki normalne]])</f>
        <v>0</v>
      </c>
    </row>
    <row r="251" spans="2:11" x14ac:dyDescent="0.25">
      <c r="B251" s="1">
        <f t="shared" si="10"/>
        <v>20</v>
      </c>
      <c r="C251" s="4">
        <f t="shared" si="12"/>
        <v>235</v>
      </c>
      <c r="D251" s="5">
        <v>5.4800000000000001E-2</v>
      </c>
      <c r="E251" s="2">
        <f>I250*Table4211[[#This Row],[Oprocentowanie]]/12</f>
        <v>0</v>
      </c>
      <c r="F251" s="2">
        <f>Table4211[[#This Row],[Cała rata]]-Table4211[[#This Row],[Odsetki normalne]]</f>
        <v>0</v>
      </c>
      <c r="G251" s="20">
        <f t="shared" si="11"/>
        <v>0</v>
      </c>
      <c r="H251" s="2"/>
      <c r="I251" s="11">
        <f>IF(I250-F251&gt;0.001,I250-F251-Table4211[[#This Row],[Ile nadpłacamy przy tej racie?]],0)</f>
        <v>0</v>
      </c>
      <c r="K251" s="2">
        <f>IF(Table4211[[#This Row],[Rok]]&lt;9,Table4211[[#This Row],[Odsetki normalne]]*50%,Table4211[[#This Row],[Odsetki normalne]])</f>
        <v>0</v>
      </c>
    </row>
    <row r="252" spans="2:11" x14ac:dyDescent="0.25">
      <c r="B252" s="1">
        <f t="shared" si="10"/>
        <v>20</v>
      </c>
      <c r="C252" s="4">
        <f t="shared" si="12"/>
        <v>236</v>
      </c>
      <c r="D252" s="5">
        <v>5.4800000000000001E-2</v>
      </c>
      <c r="E252" s="2">
        <f>I251*Table4211[[#This Row],[Oprocentowanie]]/12</f>
        <v>0</v>
      </c>
      <c r="F252" s="2">
        <f>Table4211[[#This Row],[Cała rata]]-Table4211[[#This Row],[Odsetki normalne]]</f>
        <v>0</v>
      </c>
      <c r="G252" s="20">
        <f t="shared" si="11"/>
        <v>0</v>
      </c>
      <c r="H252" s="2"/>
      <c r="I252" s="11">
        <f>IF(I251-F252&gt;0.001,I251-F252-Table4211[[#This Row],[Ile nadpłacamy przy tej racie?]],0)</f>
        <v>0</v>
      </c>
      <c r="K252" s="2">
        <f>IF(Table4211[[#This Row],[Rok]]&lt;9,Table4211[[#This Row],[Odsetki normalne]]*50%,Table4211[[#This Row],[Odsetki normalne]])</f>
        <v>0</v>
      </c>
    </row>
    <row r="253" spans="2:11" x14ac:dyDescent="0.25">
      <c r="B253" s="1">
        <f t="shared" si="10"/>
        <v>20</v>
      </c>
      <c r="C253" s="4">
        <f t="shared" si="12"/>
        <v>237</v>
      </c>
      <c r="D253" s="5">
        <v>5.4800000000000001E-2</v>
      </c>
      <c r="E253" s="2">
        <f>I252*Table4211[[#This Row],[Oprocentowanie]]/12</f>
        <v>0</v>
      </c>
      <c r="F253" s="2">
        <f>Table4211[[#This Row],[Cała rata]]-Table4211[[#This Row],[Odsetki normalne]]</f>
        <v>0</v>
      </c>
      <c r="G253" s="20">
        <f t="shared" si="11"/>
        <v>0</v>
      </c>
      <c r="H253" s="2"/>
      <c r="I253" s="11">
        <f>IF(I252-F253&gt;0.001,I252-F253-Table4211[[#This Row],[Ile nadpłacamy przy tej racie?]],0)</f>
        <v>0</v>
      </c>
      <c r="K253" s="2">
        <f>IF(Table4211[[#This Row],[Rok]]&lt;9,Table4211[[#This Row],[Odsetki normalne]]*50%,Table4211[[#This Row],[Odsetki normalne]])</f>
        <v>0</v>
      </c>
    </row>
    <row r="254" spans="2:11" x14ac:dyDescent="0.25">
      <c r="B254" s="1">
        <f t="shared" si="10"/>
        <v>20</v>
      </c>
      <c r="C254" s="4">
        <f t="shared" si="12"/>
        <v>238</v>
      </c>
      <c r="D254" s="5">
        <v>5.4800000000000001E-2</v>
      </c>
      <c r="E254" s="2">
        <f>I253*Table4211[[#This Row],[Oprocentowanie]]/12</f>
        <v>0</v>
      </c>
      <c r="F254" s="2">
        <f>Table4211[[#This Row],[Cała rata]]-Table4211[[#This Row],[Odsetki normalne]]</f>
        <v>0</v>
      </c>
      <c r="G254" s="20">
        <f t="shared" si="11"/>
        <v>0</v>
      </c>
      <c r="H254" s="2"/>
      <c r="I254" s="11">
        <f>IF(I253-F254&gt;0.001,I253-F254-Table4211[[#This Row],[Ile nadpłacamy przy tej racie?]],0)</f>
        <v>0</v>
      </c>
      <c r="K254" s="2">
        <f>IF(Table4211[[#This Row],[Rok]]&lt;9,Table4211[[#This Row],[Odsetki normalne]]*50%,Table4211[[#This Row],[Odsetki normalne]])</f>
        <v>0</v>
      </c>
    </row>
    <row r="255" spans="2:11" x14ac:dyDescent="0.25">
      <c r="B255" s="1">
        <f t="shared" si="10"/>
        <v>20</v>
      </c>
      <c r="C255" s="4">
        <f t="shared" si="12"/>
        <v>239</v>
      </c>
      <c r="D255" s="5">
        <v>5.4800000000000001E-2</v>
      </c>
      <c r="E255" s="2">
        <f>I254*Table4211[[#This Row],[Oprocentowanie]]/12</f>
        <v>0</v>
      </c>
      <c r="F255" s="2">
        <f>Table4211[[#This Row],[Cała rata]]-Table4211[[#This Row],[Odsetki normalne]]</f>
        <v>0</v>
      </c>
      <c r="G255" s="20">
        <f t="shared" si="11"/>
        <v>0</v>
      </c>
      <c r="H255" s="2"/>
      <c r="I255" s="11">
        <f>IF(I254-F255&gt;0.001,I254-F255-Table4211[[#This Row],[Ile nadpłacamy przy tej racie?]],0)</f>
        <v>0</v>
      </c>
      <c r="K255" s="2">
        <f>IF(Table4211[[#This Row],[Rok]]&lt;9,Table4211[[#This Row],[Odsetki normalne]]*50%,Table4211[[#This Row],[Odsetki normalne]])</f>
        <v>0</v>
      </c>
    </row>
    <row r="256" spans="2:11" x14ac:dyDescent="0.25">
      <c r="B256" s="1">
        <f t="shared" si="10"/>
        <v>20</v>
      </c>
      <c r="C256" s="4">
        <f t="shared" si="12"/>
        <v>240</v>
      </c>
      <c r="D256" s="5">
        <v>5.4800000000000001E-2</v>
      </c>
      <c r="E256" s="2">
        <f>I255*Table4211[[#This Row],[Oprocentowanie]]/12</f>
        <v>0</v>
      </c>
      <c r="F256" s="2">
        <f>Table4211[[#This Row],[Cała rata]]-Table4211[[#This Row],[Odsetki normalne]]</f>
        <v>0</v>
      </c>
      <c r="G256" s="20">
        <f t="shared" si="11"/>
        <v>0</v>
      </c>
      <c r="H256" s="2"/>
      <c r="I256" s="11">
        <f>IF(I255-F256&gt;0.001,I255-F256-Table4211[[#This Row],[Ile nadpłacamy przy tej racie?]],0)</f>
        <v>0</v>
      </c>
      <c r="K256" s="2">
        <f>IF(Table4211[[#This Row],[Rok]]&lt;9,Table4211[[#This Row],[Odsetki normalne]]*50%,Table4211[[#This Row],[Odsetki normalne]])</f>
        <v>0</v>
      </c>
    </row>
    <row r="257" spans="2:11" x14ac:dyDescent="0.25">
      <c r="B257" s="6">
        <f t="shared" si="10"/>
        <v>21</v>
      </c>
      <c r="C257" s="7">
        <f t="shared" si="12"/>
        <v>241</v>
      </c>
      <c r="D257" s="8">
        <v>5.4800000000000001E-2</v>
      </c>
      <c r="E257" s="9">
        <f>I256*Table4211[[#This Row],[Oprocentowanie]]/12</f>
        <v>0</v>
      </c>
      <c r="F257" s="9">
        <f>Table4211[[#This Row],[Cała rata]]-Table4211[[#This Row],[Odsetki normalne]]</f>
        <v>0</v>
      </c>
      <c r="G257" s="20">
        <f t="shared" si="11"/>
        <v>0</v>
      </c>
      <c r="H257" s="9"/>
      <c r="I257" s="9">
        <f>IF(I256-F257&gt;0.001,I256-F257-Table4211[[#This Row],[Ile nadpłacamy przy tej racie?]],0)</f>
        <v>0</v>
      </c>
      <c r="K257" s="9">
        <f>IF(Table4211[[#This Row],[Rok]]&lt;9,Table4211[[#This Row],[Odsetki normalne]]*50%,Table4211[[#This Row],[Odsetki normalne]])</f>
        <v>0</v>
      </c>
    </row>
    <row r="258" spans="2:11" x14ac:dyDescent="0.25">
      <c r="B258" s="6">
        <f t="shared" si="10"/>
        <v>21</v>
      </c>
      <c r="C258" s="7">
        <f t="shared" si="12"/>
        <v>242</v>
      </c>
      <c r="D258" s="8">
        <v>5.4800000000000001E-2</v>
      </c>
      <c r="E258" s="9">
        <f>I257*Table4211[[#This Row],[Oprocentowanie]]/12</f>
        <v>0</v>
      </c>
      <c r="F258" s="9">
        <f>Table4211[[#This Row],[Cała rata]]-Table4211[[#This Row],[Odsetki normalne]]</f>
        <v>0</v>
      </c>
      <c r="G258" s="20">
        <f t="shared" si="11"/>
        <v>0</v>
      </c>
      <c r="H258" s="9"/>
      <c r="I258" s="9">
        <f>IF(I257-F258&gt;0.001,I257-F258-Table4211[[#This Row],[Ile nadpłacamy przy tej racie?]],0)</f>
        <v>0</v>
      </c>
      <c r="K258" s="9">
        <f>IF(Table4211[[#This Row],[Rok]]&lt;9,Table4211[[#This Row],[Odsetki normalne]]*50%,Table4211[[#This Row],[Odsetki normalne]])</f>
        <v>0</v>
      </c>
    </row>
    <row r="259" spans="2:11" x14ac:dyDescent="0.25">
      <c r="B259" s="6">
        <f t="shared" si="10"/>
        <v>21</v>
      </c>
      <c r="C259" s="7">
        <f t="shared" si="12"/>
        <v>243</v>
      </c>
      <c r="D259" s="8">
        <v>5.4800000000000001E-2</v>
      </c>
      <c r="E259" s="9">
        <f>I258*Table4211[[#This Row],[Oprocentowanie]]/12</f>
        <v>0</v>
      </c>
      <c r="F259" s="9">
        <f>Table4211[[#This Row],[Cała rata]]-Table4211[[#This Row],[Odsetki normalne]]</f>
        <v>0</v>
      </c>
      <c r="G259" s="20">
        <f t="shared" si="11"/>
        <v>0</v>
      </c>
      <c r="H259" s="9"/>
      <c r="I259" s="9">
        <f>IF(I258-F259&gt;0.001,I258-F259-Table4211[[#This Row],[Ile nadpłacamy przy tej racie?]],0)</f>
        <v>0</v>
      </c>
      <c r="K259" s="9">
        <f>IF(Table4211[[#This Row],[Rok]]&lt;9,Table4211[[#This Row],[Odsetki normalne]]*50%,Table4211[[#This Row],[Odsetki normalne]])</f>
        <v>0</v>
      </c>
    </row>
    <row r="260" spans="2:11" x14ac:dyDescent="0.25">
      <c r="B260" s="6">
        <f t="shared" si="10"/>
        <v>21</v>
      </c>
      <c r="C260" s="7">
        <f t="shared" si="12"/>
        <v>244</v>
      </c>
      <c r="D260" s="8">
        <v>5.4800000000000001E-2</v>
      </c>
      <c r="E260" s="9">
        <f>I259*Table4211[[#This Row],[Oprocentowanie]]/12</f>
        <v>0</v>
      </c>
      <c r="F260" s="9">
        <f>Table4211[[#This Row],[Cała rata]]-Table4211[[#This Row],[Odsetki normalne]]</f>
        <v>0</v>
      </c>
      <c r="G260" s="20">
        <f t="shared" si="11"/>
        <v>0</v>
      </c>
      <c r="H260" s="9"/>
      <c r="I260" s="9">
        <f>IF(I259-F260&gt;0.001,I259-F260-Table4211[[#This Row],[Ile nadpłacamy przy tej racie?]],0)</f>
        <v>0</v>
      </c>
      <c r="K260" s="9">
        <f>IF(Table4211[[#This Row],[Rok]]&lt;9,Table4211[[#This Row],[Odsetki normalne]]*50%,Table4211[[#This Row],[Odsetki normalne]])</f>
        <v>0</v>
      </c>
    </row>
    <row r="261" spans="2:11" x14ac:dyDescent="0.25">
      <c r="B261" s="6">
        <f t="shared" si="10"/>
        <v>21</v>
      </c>
      <c r="C261" s="7">
        <f t="shared" si="12"/>
        <v>245</v>
      </c>
      <c r="D261" s="8">
        <v>5.4800000000000001E-2</v>
      </c>
      <c r="E261" s="9">
        <f>I260*Table4211[[#This Row],[Oprocentowanie]]/12</f>
        <v>0</v>
      </c>
      <c r="F261" s="9">
        <f>Table4211[[#This Row],[Cała rata]]-Table4211[[#This Row],[Odsetki normalne]]</f>
        <v>0</v>
      </c>
      <c r="G261" s="20">
        <f t="shared" si="11"/>
        <v>0</v>
      </c>
      <c r="H261" s="9"/>
      <c r="I261" s="9">
        <f>IF(I260-F261&gt;0.001,I260-F261-Table4211[[#This Row],[Ile nadpłacamy przy tej racie?]],0)</f>
        <v>0</v>
      </c>
      <c r="K261" s="9">
        <f>IF(Table4211[[#This Row],[Rok]]&lt;9,Table4211[[#This Row],[Odsetki normalne]]*50%,Table4211[[#This Row],[Odsetki normalne]])</f>
        <v>0</v>
      </c>
    </row>
    <row r="262" spans="2:11" x14ac:dyDescent="0.25">
      <c r="B262" s="6">
        <f t="shared" si="10"/>
        <v>21</v>
      </c>
      <c r="C262" s="7">
        <f t="shared" si="12"/>
        <v>246</v>
      </c>
      <c r="D262" s="8">
        <v>5.4800000000000001E-2</v>
      </c>
      <c r="E262" s="9">
        <f>I261*Table4211[[#This Row],[Oprocentowanie]]/12</f>
        <v>0</v>
      </c>
      <c r="F262" s="9">
        <f>Table4211[[#This Row],[Cała rata]]-Table4211[[#This Row],[Odsetki normalne]]</f>
        <v>0</v>
      </c>
      <c r="G262" s="20">
        <f t="shared" si="11"/>
        <v>0</v>
      </c>
      <c r="H262" s="9"/>
      <c r="I262" s="9">
        <f>IF(I261-F262&gt;0.001,I261-F262-Table4211[[#This Row],[Ile nadpłacamy przy tej racie?]],0)</f>
        <v>0</v>
      </c>
      <c r="K262" s="9">
        <f>IF(Table4211[[#This Row],[Rok]]&lt;9,Table4211[[#This Row],[Odsetki normalne]]*50%,Table4211[[#This Row],[Odsetki normalne]])</f>
        <v>0</v>
      </c>
    </row>
    <row r="263" spans="2:11" x14ac:dyDescent="0.25">
      <c r="B263" s="6">
        <f t="shared" si="10"/>
        <v>21</v>
      </c>
      <c r="C263" s="7">
        <f t="shared" si="12"/>
        <v>247</v>
      </c>
      <c r="D263" s="8">
        <v>5.4800000000000001E-2</v>
      </c>
      <c r="E263" s="9">
        <f>I262*Table4211[[#This Row],[Oprocentowanie]]/12</f>
        <v>0</v>
      </c>
      <c r="F263" s="9">
        <f>Table4211[[#This Row],[Cała rata]]-Table4211[[#This Row],[Odsetki normalne]]</f>
        <v>0</v>
      </c>
      <c r="G263" s="20">
        <f t="shared" si="11"/>
        <v>0</v>
      </c>
      <c r="H263" s="9"/>
      <c r="I263" s="9">
        <f>IF(I262-F263&gt;0.001,I262-F263-Table4211[[#This Row],[Ile nadpłacamy przy tej racie?]],0)</f>
        <v>0</v>
      </c>
      <c r="K263" s="9">
        <f>IF(Table4211[[#This Row],[Rok]]&lt;9,Table4211[[#This Row],[Odsetki normalne]]*50%,Table4211[[#This Row],[Odsetki normalne]])</f>
        <v>0</v>
      </c>
    </row>
    <row r="264" spans="2:11" x14ac:dyDescent="0.25">
      <c r="B264" s="6">
        <f t="shared" si="10"/>
        <v>21</v>
      </c>
      <c r="C264" s="7">
        <f t="shared" si="12"/>
        <v>248</v>
      </c>
      <c r="D264" s="8">
        <v>5.4800000000000001E-2</v>
      </c>
      <c r="E264" s="9">
        <f>I263*Table4211[[#This Row],[Oprocentowanie]]/12</f>
        <v>0</v>
      </c>
      <c r="F264" s="9">
        <f>Table4211[[#This Row],[Cała rata]]-Table4211[[#This Row],[Odsetki normalne]]</f>
        <v>0</v>
      </c>
      <c r="G264" s="20">
        <f t="shared" si="11"/>
        <v>0</v>
      </c>
      <c r="H264" s="9"/>
      <c r="I264" s="9">
        <f>IF(I263-F264&gt;0.001,I263-F264-Table4211[[#This Row],[Ile nadpłacamy przy tej racie?]],0)</f>
        <v>0</v>
      </c>
      <c r="K264" s="9">
        <f>IF(Table4211[[#This Row],[Rok]]&lt;9,Table4211[[#This Row],[Odsetki normalne]]*50%,Table4211[[#This Row],[Odsetki normalne]])</f>
        <v>0</v>
      </c>
    </row>
    <row r="265" spans="2:11" x14ac:dyDescent="0.25">
      <c r="B265" s="6">
        <f t="shared" si="10"/>
        <v>21</v>
      </c>
      <c r="C265" s="7">
        <f t="shared" si="12"/>
        <v>249</v>
      </c>
      <c r="D265" s="8">
        <v>5.4800000000000001E-2</v>
      </c>
      <c r="E265" s="9">
        <f>I264*Table4211[[#This Row],[Oprocentowanie]]/12</f>
        <v>0</v>
      </c>
      <c r="F265" s="9">
        <f>Table4211[[#This Row],[Cała rata]]-Table4211[[#This Row],[Odsetki normalne]]</f>
        <v>0</v>
      </c>
      <c r="G265" s="20">
        <f t="shared" si="11"/>
        <v>0</v>
      </c>
      <c r="H265" s="9"/>
      <c r="I265" s="9">
        <f>IF(I264-F265&gt;0.001,I264-F265-Table4211[[#This Row],[Ile nadpłacamy przy tej racie?]],0)</f>
        <v>0</v>
      </c>
      <c r="K265" s="9">
        <f>IF(Table4211[[#This Row],[Rok]]&lt;9,Table4211[[#This Row],[Odsetki normalne]]*50%,Table4211[[#This Row],[Odsetki normalne]])</f>
        <v>0</v>
      </c>
    </row>
    <row r="266" spans="2:11" x14ac:dyDescent="0.25">
      <c r="B266" s="6">
        <f t="shared" si="10"/>
        <v>21</v>
      </c>
      <c r="C266" s="7">
        <f t="shared" si="12"/>
        <v>250</v>
      </c>
      <c r="D266" s="8">
        <v>5.4800000000000001E-2</v>
      </c>
      <c r="E266" s="9">
        <f>I265*Table4211[[#This Row],[Oprocentowanie]]/12</f>
        <v>0</v>
      </c>
      <c r="F266" s="9">
        <f>Table4211[[#This Row],[Cała rata]]-Table4211[[#This Row],[Odsetki normalne]]</f>
        <v>0</v>
      </c>
      <c r="G266" s="20">
        <f t="shared" si="11"/>
        <v>0</v>
      </c>
      <c r="H266" s="9"/>
      <c r="I266" s="9">
        <f>IF(I265-F266&gt;0.001,I265-F266-Table4211[[#This Row],[Ile nadpłacamy przy tej racie?]],0)</f>
        <v>0</v>
      </c>
      <c r="K266" s="9">
        <f>IF(Table4211[[#This Row],[Rok]]&lt;9,Table4211[[#This Row],[Odsetki normalne]]*50%,Table4211[[#This Row],[Odsetki normalne]])</f>
        <v>0</v>
      </c>
    </row>
    <row r="267" spans="2:11" x14ac:dyDescent="0.25">
      <c r="B267" s="6">
        <f t="shared" si="10"/>
        <v>21</v>
      </c>
      <c r="C267" s="7">
        <f t="shared" si="12"/>
        <v>251</v>
      </c>
      <c r="D267" s="8">
        <v>5.4800000000000001E-2</v>
      </c>
      <c r="E267" s="9">
        <f>I266*Table4211[[#This Row],[Oprocentowanie]]/12</f>
        <v>0</v>
      </c>
      <c r="F267" s="9">
        <f>Table4211[[#This Row],[Cała rata]]-Table4211[[#This Row],[Odsetki normalne]]</f>
        <v>0</v>
      </c>
      <c r="G267" s="20">
        <f t="shared" si="11"/>
        <v>0</v>
      </c>
      <c r="H267" s="9"/>
      <c r="I267" s="9">
        <f>IF(I266-F267&gt;0.001,I266-F267-Table4211[[#This Row],[Ile nadpłacamy przy tej racie?]],0)</f>
        <v>0</v>
      </c>
      <c r="K267" s="9">
        <f>IF(Table4211[[#This Row],[Rok]]&lt;9,Table4211[[#This Row],[Odsetki normalne]]*50%,Table4211[[#This Row],[Odsetki normalne]])</f>
        <v>0</v>
      </c>
    </row>
    <row r="268" spans="2:11" x14ac:dyDescent="0.25">
      <c r="B268" s="6">
        <f t="shared" si="10"/>
        <v>21</v>
      </c>
      <c r="C268" s="7">
        <f t="shared" si="12"/>
        <v>252</v>
      </c>
      <c r="D268" s="8">
        <v>5.4800000000000001E-2</v>
      </c>
      <c r="E268" s="9">
        <f>I267*Table4211[[#This Row],[Oprocentowanie]]/12</f>
        <v>0</v>
      </c>
      <c r="F268" s="9">
        <f>Table4211[[#This Row],[Cała rata]]-Table4211[[#This Row],[Odsetki normalne]]</f>
        <v>0</v>
      </c>
      <c r="G268" s="20">
        <f t="shared" si="11"/>
        <v>0</v>
      </c>
      <c r="H268" s="9"/>
      <c r="I268" s="9">
        <f>IF(I267-F268&gt;0.001,I267-F268-Table4211[[#This Row],[Ile nadpłacamy przy tej racie?]],0)</f>
        <v>0</v>
      </c>
      <c r="K268" s="9">
        <f>IF(Table4211[[#This Row],[Rok]]&lt;9,Table4211[[#This Row],[Odsetki normalne]]*50%,Table4211[[#This Row],[Odsetki normalne]])</f>
        <v>0</v>
      </c>
    </row>
    <row r="269" spans="2:11" x14ac:dyDescent="0.25">
      <c r="B269" s="1">
        <f t="shared" si="10"/>
        <v>22</v>
      </c>
      <c r="C269" s="4">
        <f t="shared" si="12"/>
        <v>253</v>
      </c>
      <c r="D269" s="5">
        <v>5.4800000000000001E-2</v>
      </c>
      <c r="E269" s="2">
        <f>I268*Table4211[[#This Row],[Oprocentowanie]]/12</f>
        <v>0</v>
      </c>
      <c r="F269" s="2">
        <f>Table4211[[#This Row],[Cała rata]]-Table4211[[#This Row],[Odsetki normalne]]</f>
        <v>0</v>
      </c>
      <c r="G269" s="20">
        <f t="shared" si="11"/>
        <v>0</v>
      </c>
      <c r="H269" s="2"/>
      <c r="I269" s="11">
        <f>IF(I268-F269&gt;0.001,I268-F269-Table4211[[#This Row],[Ile nadpłacamy przy tej racie?]],0)</f>
        <v>0</v>
      </c>
      <c r="K269" s="2">
        <f>IF(Table4211[[#This Row],[Rok]]&lt;9,Table4211[[#This Row],[Odsetki normalne]]*50%,Table4211[[#This Row],[Odsetki normalne]])</f>
        <v>0</v>
      </c>
    </row>
    <row r="270" spans="2:11" x14ac:dyDescent="0.25">
      <c r="B270" s="1">
        <f t="shared" si="10"/>
        <v>22</v>
      </c>
      <c r="C270" s="4">
        <f t="shared" si="12"/>
        <v>254</v>
      </c>
      <c r="D270" s="5">
        <v>5.4800000000000001E-2</v>
      </c>
      <c r="E270" s="2">
        <f>I269*Table4211[[#This Row],[Oprocentowanie]]/12</f>
        <v>0</v>
      </c>
      <c r="F270" s="2">
        <f>Table4211[[#This Row],[Cała rata]]-Table4211[[#This Row],[Odsetki normalne]]</f>
        <v>0</v>
      </c>
      <c r="G270" s="20">
        <f t="shared" si="11"/>
        <v>0</v>
      </c>
      <c r="H270" s="2"/>
      <c r="I270" s="11">
        <f>IF(I269-F270&gt;0.001,I269-F270-Table4211[[#This Row],[Ile nadpłacamy przy tej racie?]],0)</f>
        <v>0</v>
      </c>
      <c r="K270" s="2">
        <f>IF(Table4211[[#This Row],[Rok]]&lt;9,Table4211[[#This Row],[Odsetki normalne]]*50%,Table4211[[#This Row],[Odsetki normalne]])</f>
        <v>0</v>
      </c>
    </row>
    <row r="271" spans="2:11" x14ac:dyDescent="0.25">
      <c r="B271" s="1">
        <f t="shared" si="10"/>
        <v>22</v>
      </c>
      <c r="C271" s="4">
        <f t="shared" si="12"/>
        <v>255</v>
      </c>
      <c r="D271" s="5">
        <v>5.4800000000000001E-2</v>
      </c>
      <c r="E271" s="2">
        <f>I270*Table4211[[#This Row],[Oprocentowanie]]/12</f>
        <v>0</v>
      </c>
      <c r="F271" s="2">
        <f>Table4211[[#This Row],[Cała rata]]-Table4211[[#This Row],[Odsetki normalne]]</f>
        <v>0</v>
      </c>
      <c r="G271" s="20">
        <f t="shared" si="11"/>
        <v>0</v>
      </c>
      <c r="H271" s="2"/>
      <c r="I271" s="11">
        <f>IF(I270-F271&gt;0.001,I270-F271-Table4211[[#This Row],[Ile nadpłacamy przy tej racie?]],0)</f>
        <v>0</v>
      </c>
      <c r="K271" s="2">
        <f>IF(Table4211[[#This Row],[Rok]]&lt;9,Table4211[[#This Row],[Odsetki normalne]]*50%,Table4211[[#This Row],[Odsetki normalne]])</f>
        <v>0</v>
      </c>
    </row>
    <row r="272" spans="2:11" x14ac:dyDescent="0.25">
      <c r="B272" s="1">
        <f t="shared" si="10"/>
        <v>22</v>
      </c>
      <c r="C272" s="4">
        <f t="shared" si="12"/>
        <v>256</v>
      </c>
      <c r="D272" s="5">
        <v>5.4800000000000001E-2</v>
      </c>
      <c r="E272" s="2">
        <f>I271*Table4211[[#This Row],[Oprocentowanie]]/12</f>
        <v>0</v>
      </c>
      <c r="F272" s="2">
        <f>Table4211[[#This Row],[Cała rata]]-Table4211[[#This Row],[Odsetki normalne]]</f>
        <v>0</v>
      </c>
      <c r="G272" s="20">
        <f t="shared" si="11"/>
        <v>0</v>
      </c>
      <c r="H272" s="2"/>
      <c r="I272" s="11">
        <f>IF(I271-F272&gt;0.001,I271-F272-Table4211[[#This Row],[Ile nadpłacamy przy tej racie?]],0)</f>
        <v>0</v>
      </c>
      <c r="K272" s="2">
        <f>IF(Table4211[[#This Row],[Rok]]&lt;9,Table4211[[#This Row],[Odsetki normalne]]*50%,Table4211[[#This Row],[Odsetki normalne]])</f>
        <v>0</v>
      </c>
    </row>
    <row r="273" spans="2:11" x14ac:dyDescent="0.25">
      <c r="B273" s="1">
        <f t="shared" si="10"/>
        <v>22</v>
      </c>
      <c r="C273" s="4">
        <f t="shared" si="12"/>
        <v>257</v>
      </c>
      <c r="D273" s="5">
        <v>5.4800000000000001E-2</v>
      </c>
      <c r="E273" s="2">
        <f>I272*Table4211[[#This Row],[Oprocentowanie]]/12</f>
        <v>0</v>
      </c>
      <c r="F273" s="2">
        <f>Table4211[[#This Row],[Cała rata]]-Table4211[[#This Row],[Odsetki normalne]]</f>
        <v>0</v>
      </c>
      <c r="G273" s="20">
        <f t="shared" si="11"/>
        <v>0</v>
      </c>
      <c r="H273" s="2"/>
      <c r="I273" s="11">
        <f>IF(I272-F273&gt;0.001,I272-F273-Table4211[[#This Row],[Ile nadpłacamy przy tej racie?]],0)</f>
        <v>0</v>
      </c>
      <c r="K273" s="2">
        <f>IF(Table4211[[#This Row],[Rok]]&lt;9,Table4211[[#This Row],[Odsetki normalne]]*50%,Table4211[[#This Row],[Odsetki normalne]])</f>
        <v>0</v>
      </c>
    </row>
    <row r="274" spans="2:11" x14ac:dyDescent="0.25">
      <c r="B274" s="1">
        <f t="shared" ref="B274:B337" si="13">ROUNDUP(C274/12,0)</f>
        <v>22</v>
      </c>
      <c r="C274" s="4">
        <f t="shared" si="12"/>
        <v>258</v>
      </c>
      <c r="D274" s="5">
        <v>5.4800000000000001E-2</v>
      </c>
      <c r="E274" s="2">
        <f>I273*Table4211[[#This Row],[Oprocentowanie]]/12</f>
        <v>0</v>
      </c>
      <c r="F274" s="2">
        <f>Table4211[[#This Row],[Cała rata]]-Table4211[[#This Row],[Odsetki normalne]]</f>
        <v>0</v>
      </c>
      <c r="G274" s="20">
        <f t="shared" ref="G274:G337" si="14">IF(I273&gt;0.001,-$C$8,0)</f>
        <v>0</v>
      </c>
      <c r="H274" s="2"/>
      <c r="I274" s="11">
        <f>IF(I273-F274&gt;0.001,I273-F274-Table4211[[#This Row],[Ile nadpłacamy przy tej racie?]],0)</f>
        <v>0</v>
      </c>
      <c r="K274" s="2">
        <f>IF(Table4211[[#This Row],[Rok]]&lt;9,Table4211[[#This Row],[Odsetki normalne]]*50%,Table4211[[#This Row],[Odsetki normalne]])</f>
        <v>0</v>
      </c>
    </row>
    <row r="275" spans="2:11" x14ac:dyDescent="0.25">
      <c r="B275" s="1">
        <f t="shared" si="13"/>
        <v>22</v>
      </c>
      <c r="C275" s="4">
        <f t="shared" ref="C275:C338" si="15">C274+1</f>
        <v>259</v>
      </c>
      <c r="D275" s="5">
        <v>5.4800000000000001E-2</v>
      </c>
      <c r="E275" s="2">
        <f>I274*Table4211[[#This Row],[Oprocentowanie]]/12</f>
        <v>0</v>
      </c>
      <c r="F275" s="2">
        <f>Table4211[[#This Row],[Cała rata]]-Table4211[[#This Row],[Odsetki normalne]]</f>
        <v>0</v>
      </c>
      <c r="G275" s="20">
        <f t="shared" si="14"/>
        <v>0</v>
      </c>
      <c r="H275" s="2"/>
      <c r="I275" s="11">
        <f>IF(I274-F275&gt;0.001,I274-F275-Table4211[[#This Row],[Ile nadpłacamy przy tej racie?]],0)</f>
        <v>0</v>
      </c>
      <c r="K275" s="2">
        <f>IF(Table4211[[#This Row],[Rok]]&lt;9,Table4211[[#This Row],[Odsetki normalne]]*50%,Table4211[[#This Row],[Odsetki normalne]])</f>
        <v>0</v>
      </c>
    </row>
    <row r="276" spans="2:11" x14ac:dyDescent="0.25">
      <c r="B276" s="1">
        <f t="shared" si="13"/>
        <v>22</v>
      </c>
      <c r="C276" s="4">
        <f t="shared" si="15"/>
        <v>260</v>
      </c>
      <c r="D276" s="5">
        <v>5.4800000000000001E-2</v>
      </c>
      <c r="E276" s="2">
        <f>I275*Table4211[[#This Row],[Oprocentowanie]]/12</f>
        <v>0</v>
      </c>
      <c r="F276" s="2">
        <f>Table4211[[#This Row],[Cała rata]]-Table4211[[#This Row],[Odsetki normalne]]</f>
        <v>0</v>
      </c>
      <c r="G276" s="20">
        <f t="shared" si="14"/>
        <v>0</v>
      </c>
      <c r="H276" s="2"/>
      <c r="I276" s="11">
        <f>IF(I275-F276&gt;0.001,I275-F276-Table4211[[#This Row],[Ile nadpłacamy przy tej racie?]],0)</f>
        <v>0</v>
      </c>
      <c r="K276" s="2">
        <f>IF(Table4211[[#This Row],[Rok]]&lt;9,Table4211[[#This Row],[Odsetki normalne]]*50%,Table4211[[#This Row],[Odsetki normalne]])</f>
        <v>0</v>
      </c>
    </row>
    <row r="277" spans="2:11" x14ac:dyDescent="0.25">
      <c r="B277" s="1">
        <f t="shared" si="13"/>
        <v>22</v>
      </c>
      <c r="C277" s="4">
        <f t="shared" si="15"/>
        <v>261</v>
      </c>
      <c r="D277" s="5">
        <v>5.4800000000000001E-2</v>
      </c>
      <c r="E277" s="2">
        <f>I276*Table4211[[#This Row],[Oprocentowanie]]/12</f>
        <v>0</v>
      </c>
      <c r="F277" s="2">
        <f>Table4211[[#This Row],[Cała rata]]-Table4211[[#This Row],[Odsetki normalne]]</f>
        <v>0</v>
      </c>
      <c r="G277" s="20">
        <f t="shared" si="14"/>
        <v>0</v>
      </c>
      <c r="H277" s="2"/>
      <c r="I277" s="11">
        <f>IF(I276-F277&gt;0.001,I276-F277-Table4211[[#This Row],[Ile nadpłacamy przy tej racie?]],0)</f>
        <v>0</v>
      </c>
      <c r="K277" s="2">
        <f>IF(Table4211[[#This Row],[Rok]]&lt;9,Table4211[[#This Row],[Odsetki normalne]]*50%,Table4211[[#This Row],[Odsetki normalne]])</f>
        <v>0</v>
      </c>
    </row>
    <row r="278" spans="2:11" x14ac:dyDescent="0.25">
      <c r="B278" s="1">
        <f t="shared" si="13"/>
        <v>22</v>
      </c>
      <c r="C278" s="4">
        <f t="shared" si="15"/>
        <v>262</v>
      </c>
      <c r="D278" s="5">
        <v>5.4800000000000001E-2</v>
      </c>
      <c r="E278" s="2">
        <f>I277*Table4211[[#This Row],[Oprocentowanie]]/12</f>
        <v>0</v>
      </c>
      <c r="F278" s="2">
        <f>Table4211[[#This Row],[Cała rata]]-Table4211[[#This Row],[Odsetki normalne]]</f>
        <v>0</v>
      </c>
      <c r="G278" s="20">
        <f t="shared" si="14"/>
        <v>0</v>
      </c>
      <c r="H278" s="2"/>
      <c r="I278" s="11">
        <f>IF(I277-F278&gt;0.001,I277-F278-Table4211[[#This Row],[Ile nadpłacamy przy tej racie?]],0)</f>
        <v>0</v>
      </c>
      <c r="K278" s="2">
        <f>IF(Table4211[[#This Row],[Rok]]&lt;9,Table4211[[#This Row],[Odsetki normalne]]*50%,Table4211[[#This Row],[Odsetki normalne]])</f>
        <v>0</v>
      </c>
    </row>
    <row r="279" spans="2:11" x14ac:dyDescent="0.25">
      <c r="B279" s="1">
        <f t="shared" si="13"/>
        <v>22</v>
      </c>
      <c r="C279" s="4">
        <f t="shared" si="15"/>
        <v>263</v>
      </c>
      <c r="D279" s="5">
        <v>5.4800000000000001E-2</v>
      </c>
      <c r="E279" s="2">
        <f>I278*Table4211[[#This Row],[Oprocentowanie]]/12</f>
        <v>0</v>
      </c>
      <c r="F279" s="2">
        <f>Table4211[[#This Row],[Cała rata]]-Table4211[[#This Row],[Odsetki normalne]]</f>
        <v>0</v>
      </c>
      <c r="G279" s="20">
        <f t="shared" si="14"/>
        <v>0</v>
      </c>
      <c r="H279" s="2"/>
      <c r="I279" s="11">
        <f>IF(I278-F279&gt;0.001,I278-F279-Table4211[[#This Row],[Ile nadpłacamy przy tej racie?]],0)</f>
        <v>0</v>
      </c>
      <c r="K279" s="2">
        <f>IF(Table4211[[#This Row],[Rok]]&lt;9,Table4211[[#This Row],[Odsetki normalne]]*50%,Table4211[[#This Row],[Odsetki normalne]])</f>
        <v>0</v>
      </c>
    </row>
    <row r="280" spans="2:11" x14ac:dyDescent="0.25">
      <c r="B280" s="1">
        <f t="shared" si="13"/>
        <v>22</v>
      </c>
      <c r="C280" s="4">
        <f t="shared" si="15"/>
        <v>264</v>
      </c>
      <c r="D280" s="5">
        <v>5.4800000000000001E-2</v>
      </c>
      <c r="E280" s="2">
        <f>I279*Table4211[[#This Row],[Oprocentowanie]]/12</f>
        <v>0</v>
      </c>
      <c r="F280" s="2">
        <f>Table4211[[#This Row],[Cała rata]]-Table4211[[#This Row],[Odsetki normalne]]</f>
        <v>0</v>
      </c>
      <c r="G280" s="20">
        <f t="shared" si="14"/>
        <v>0</v>
      </c>
      <c r="H280" s="2"/>
      <c r="I280" s="11">
        <f>IF(I279-F280&gt;0.001,I279-F280-Table4211[[#This Row],[Ile nadpłacamy przy tej racie?]],0)</f>
        <v>0</v>
      </c>
      <c r="K280" s="2">
        <f>IF(Table4211[[#This Row],[Rok]]&lt;9,Table4211[[#This Row],[Odsetki normalne]]*50%,Table4211[[#This Row],[Odsetki normalne]])</f>
        <v>0</v>
      </c>
    </row>
    <row r="281" spans="2:11" x14ac:dyDescent="0.25">
      <c r="B281" s="6">
        <f t="shared" si="13"/>
        <v>23</v>
      </c>
      <c r="C281" s="7">
        <f t="shared" si="15"/>
        <v>265</v>
      </c>
      <c r="D281" s="8">
        <v>5.4800000000000001E-2</v>
      </c>
      <c r="E281" s="9">
        <f>I280*Table4211[[#This Row],[Oprocentowanie]]/12</f>
        <v>0</v>
      </c>
      <c r="F281" s="9">
        <f>Table4211[[#This Row],[Cała rata]]-Table4211[[#This Row],[Odsetki normalne]]</f>
        <v>0</v>
      </c>
      <c r="G281" s="20">
        <f t="shared" si="14"/>
        <v>0</v>
      </c>
      <c r="H281" s="9"/>
      <c r="I281" s="9">
        <f>IF(I280-F281&gt;0.001,I280-F281-Table4211[[#This Row],[Ile nadpłacamy przy tej racie?]],0)</f>
        <v>0</v>
      </c>
      <c r="K281" s="9">
        <f>IF(Table4211[[#This Row],[Rok]]&lt;9,Table4211[[#This Row],[Odsetki normalne]]*50%,Table4211[[#This Row],[Odsetki normalne]])</f>
        <v>0</v>
      </c>
    </row>
    <row r="282" spans="2:11" x14ac:dyDescent="0.25">
      <c r="B282" s="6">
        <f t="shared" si="13"/>
        <v>23</v>
      </c>
      <c r="C282" s="7">
        <f t="shared" si="15"/>
        <v>266</v>
      </c>
      <c r="D282" s="8">
        <v>5.4800000000000001E-2</v>
      </c>
      <c r="E282" s="9">
        <f>I281*Table4211[[#This Row],[Oprocentowanie]]/12</f>
        <v>0</v>
      </c>
      <c r="F282" s="9">
        <f>Table4211[[#This Row],[Cała rata]]-Table4211[[#This Row],[Odsetki normalne]]</f>
        <v>0</v>
      </c>
      <c r="G282" s="20">
        <f t="shared" si="14"/>
        <v>0</v>
      </c>
      <c r="H282" s="9"/>
      <c r="I282" s="9">
        <f>IF(I281-F282&gt;0.001,I281-F282-Table4211[[#This Row],[Ile nadpłacamy przy tej racie?]],0)</f>
        <v>0</v>
      </c>
      <c r="K282" s="9">
        <f>IF(Table4211[[#This Row],[Rok]]&lt;9,Table4211[[#This Row],[Odsetki normalne]]*50%,Table4211[[#This Row],[Odsetki normalne]])</f>
        <v>0</v>
      </c>
    </row>
    <row r="283" spans="2:11" x14ac:dyDescent="0.25">
      <c r="B283" s="6">
        <f t="shared" si="13"/>
        <v>23</v>
      </c>
      <c r="C283" s="7">
        <f t="shared" si="15"/>
        <v>267</v>
      </c>
      <c r="D283" s="8">
        <v>5.4800000000000001E-2</v>
      </c>
      <c r="E283" s="9">
        <f>I282*Table4211[[#This Row],[Oprocentowanie]]/12</f>
        <v>0</v>
      </c>
      <c r="F283" s="9">
        <f>Table4211[[#This Row],[Cała rata]]-Table4211[[#This Row],[Odsetki normalne]]</f>
        <v>0</v>
      </c>
      <c r="G283" s="20">
        <f t="shared" si="14"/>
        <v>0</v>
      </c>
      <c r="H283" s="9"/>
      <c r="I283" s="9">
        <f>IF(I282-F283&gt;0.001,I282-F283-Table4211[[#This Row],[Ile nadpłacamy przy tej racie?]],0)</f>
        <v>0</v>
      </c>
      <c r="K283" s="9">
        <f>IF(Table4211[[#This Row],[Rok]]&lt;9,Table4211[[#This Row],[Odsetki normalne]]*50%,Table4211[[#This Row],[Odsetki normalne]])</f>
        <v>0</v>
      </c>
    </row>
    <row r="284" spans="2:11" x14ac:dyDescent="0.25">
      <c r="B284" s="6">
        <f t="shared" si="13"/>
        <v>23</v>
      </c>
      <c r="C284" s="7">
        <f t="shared" si="15"/>
        <v>268</v>
      </c>
      <c r="D284" s="8">
        <v>5.4800000000000001E-2</v>
      </c>
      <c r="E284" s="9">
        <f>I283*Table4211[[#This Row],[Oprocentowanie]]/12</f>
        <v>0</v>
      </c>
      <c r="F284" s="9">
        <f>Table4211[[#This Row],[Cała rata]]-Table4211[[#This Row],[Odsetki normalne]]</f>
        <v>0</v>
      </c>
      <c r="G284" s="20">
        <f t="shared" si="14"/>
        <v>0</v>
      </c>
      <c r="H284" s="9"/>
      <c r="I284" s="9">
        <f>IF(I283-F284&gt;0.001,I283-F284-Table4211[[#This Row],[Ile nadpłacamy przy tej racie?]],0)</f>
        <v>0</v>
      </c>
      <c r="K284" s="9">
        <f>IF(Table4211[[#This Row],[Rok]]&lt;9,Table4211[[#This Row],[Odsetki normalne]]*50%,Table4211[[#This Row],[Odsetki normalne]])</f>
        <v>0</v>
      </c>
    </row>
    <row r="285" spans="2:11" x14ac:dyDescent="0.25">
      <c r="B285" s="6">
        <f t="shared" si="13"/>
        <v>23</v>
      </c>
      <c r="C285" s="7">
        <f t="shared" si="15"/>
        <v>269</v>
      </c>
      <c r="D285" s="8">
        <v>5.4800000000000001E-2</v>
      </c>
      <c r="E285" s="9">
        <f>I284*Table4211[[#This Row],[Oprocentowanie]]/12</f>
        <v>0</v>
      </c>
      <c r="F285" s="9">
        <f>Table4211[[#This Row],[Cała rata]]-Table4211[[#This Row],[Odsetki normalne]]</f>
        <v>0</v>
      </c>
      <c r="G285" s="20">
        <f t="shared" si="14"/>
        <v>0</v>
      </c>
      <c r="H285" s="9"/>
      <c r="I285" s="9">
        <f>IF(I284-F285&gt;0.001,I284-F285-Table4211[[#This Row],[Ile nadpłacamy przy tej racie?]],0)</f>
        <v>0</v>
      </c>
      <c r="K285" s="9">
        <f>IF(Table4211[[#This Row],[Rok]]&lt;9,Table4211[[#This Row],[Odsetki normalne]]*50%,Table4211[[#This Row],[Odsetki normalne]])</f>
        <v>0</v>
      </c>
    </row>
    <row r="286" spans="2:11" x14ac:dyDescent="0.25">
      <c r="B286" s="6">
        <f t="shared" si="13"/>
        <v>23</v>
      </c>
      <c r="C286" s="7">
        <f t="shared" si="15"/>
        <v>270</v>
      </c>
      <c r="D286" s="8">
        <v>5.4800000000000001E-2</v>
      </c>
      <c r="E286" s="9">
        <f>I285*Table4211[[#This Row],[Oprocentowanie]]/12</f>
        <v>0</v>
      </c>
      <c r="F286" s="9">
        <f>Table4211[[#This Row],[Cała rata]]-Table4211[[#This Row],[Odsetki normalne]]</f>
        <v>0</v>
      </c>
      <c r="G286" s="20">
        <f t="shared" si="14"/>
        <v>0</v>
      </c>
      <c r="H286" s="9"/>
      <c r="I286" s="9">
        <f>IF(I285-F286&gt;0.001,I285-F286-Table4211[[#This Row],[Ile nadpłacamy przy tej racie?]],0)</f>
        <v>0</v>
      </c>
      <c r="K286" s="9">
        <f>IF(Table4211[[#This Row],[Rok]]&lt;9,Table4211[[#This Row],[Odsetki normalne]]*50%,Table4211[[#This Row],[Odsetki normalne]])</f>
        <v>0</v>
      </c>
    </row>
    <row r="287" spans="2:11" x14ac:dyDescent="0.25">
      <c r="B287" s="6">
        <f t="shared" si="13"/>
        <v>23</v>
      </c>
      <c r="C287" s="7">
        <f t="shared" si="15"/>
        <v>271</v>
      </c>
      <c r="D287" s="8">
        <v>5.4800000000000001E-2</v>
      </c>
      <c r="E287" s="9">
        <f>I286*Table4211[[#This Row],[Oprocentowanie]]/12</f>
        <v>0</v>
      </c>
      <c r="F287" s="9">
        <f>Table4211[[#This Row],[Cała rata]]-Table4211[[#This Row],[Odsetki normalne]]</f>
        <v>0</v>
      </c>
      <c r="G287" s="20">
        <f t="shared" si="14"/>
        <v>0</v>
      </c>
      <c r="H287" s="9"/>
      <c r="I287" s="9">
        <f>IF(I286-F287&gt;0.001,I286-F287-Table4211[[#This Row],[Ile nadpłacamy przy tej racie?]],0)</f>
        <v>0</v>
      </c>
      <c r="K287" s="9">
        <f>IF(Table4211[[#This Row],[Rok]]&lt;9,Table4211[[#This Row],[Odsetki normalne]]*50%,Table4211[[#This Row],[Odsetki normalne]])</f>
        <v>0</v>
      </c>
    </row>
    <row r="288" spans="2:11" x14ac:dyDescent="0.25">
      <c r="B288" s="6">
        <f t="shared" si="13"/>
        <v>23</v>
      </c>
      <c r="C288" s="7">
        <f t="shared" si="15"/>
        <v>272</v>
      </c>
      <c r="D288" s="8">
        <v>5.4800000000000001E-2</v>
      </c>
      <c r="E288" s="9">
        <f>I287*Table4211[[#This Row],[Oprocentowanie]]/12</f>
        <v>0</v>
      </c>
      <c r="F288" s="9">
        <f>Table4211[[#This Row],[Cała rata]]-Table4211[[#This Row],[Odsetki normalne]]</f>
        <v>0</v>
      </c>
      <c r="G288" s="20">
        <f t="shared" si="14"/>
        <v>0</v>
      </c>
      <c r="H288" s="9"/>
      <c r="I288" s="9">
        <f>IF(I287-F288&gt;0.001,I287-F288-Table4211[[#This Row],[Ile nadpłacamy przy tej racie?]],0)</f>
        <v>0</v>
      </c>
      <c r="K288" s="9">
        <f>IF(Table4211[[#This Row],[Rok]]&lt;9,Table4211[[#This Row],[Odsetki normalne]]*50%,Table4211[[#This Row],[Odsetki normalne]])</f>
        <v>0</v>
      </c>
    </row>
    <row r="289" spans="2:11" x14ac:dyDescent="0.25">
      <c r="B289" s="6">
        <f t="shared" si="13"/>
        <v>23</v>
      </c>
      <c r="C289" s="7">
        <f t="shared" si="15"/>
        <v>273</v>
      </c>
      <c r="D289" s="8">
        <v>5.4800000000000001E-2</v>
      </c>
      <c r="E289" s="9">
        <f>I288*Table4211[[#This Row],[Oprocentowanie]]/12</f>
        <v>0</v>
      </c>
      <c r="F289" s="9">
        <f>Table4211[[#This Row],[Cała rata]]-Table4211[[#This Row],[Odsetki normalne]]</f>
        <v>0</v>
      </c>
      <c r="G289" s="20">
        <f t="shared" si="14"/>
        <v>0</v>
      </c>
      <c r="H289" s="9"/>
      <c r="I289" s="9">
        <f>IF(I288-F289&gt;0.001,I288-F289-Table4211[[#This Row],[Ile nadpłacamy przy tej racie?]],0)</f>
        <v>0</v>
      </c>
      <c r="K289" s="9">
        <f>IF(Table4211[[#This Row],[Rok]]&lt;9,Table4211[[#This Row],[Odsetki normalne]]*50%,Table4211[[#This Row],[Odsetki normalne]])</f>
        <v>0</v>
      </c>
    </row>
    <row r="290" spans="2:11" x14ac:dyDescent="0.25">
      <c r="B290" s="6">
        <f t="shared" si="13"/>
        <v>23</v>
      </c>
      <c r="C290" s="7">
        <f t="shared" si="15"/>
        <v>274</v>
      </c>
      <c r="D290" s="8">
        <v>5.4800000000000001E-2</v>
      </c>
      <c r="E290" s="9">
        <f>I289*Table4211[[#This Row],[Oprocentowanie]]/12</f>
        <v>0</v>
      </c>
      <c r="F290" s="9">
        <f>Table4211[[#This Row],[Cała rata]]-Table4211[[#This Row],[Odsetki normalne]]</f>
        <v>0</v>
      </c>
      <c r="G290" s="20">
        <f t="shared" si="14"/>
        <v>0</v>
      </c>
      <c r="H290" s="9"/>
      <c r="I290" s="9">
        <f>IF(I289-F290&gt;0.001,I289-F290-Table4211[[#This Row],[Ile nadpłacamy przy tej racie?]],0)</f>
        <v>0</v>
      </c>
      <c r="K290" s="9">
        <f>IF(Table4211[[#This Row],[Rok]]&lt;9,Table4211[[#This Row],[Odsetki normalne]]*50%,Table4211[[#This Row],[Odsetki normalne]])</f>
        <v>0</v>
      </c>
    </row>
    <row r="291" spans="2:11" x14ac:dyDescent="0.25">
      <c r="B291" s="6">
        <f t="shared" si="13"/>
        <v>23</v>
      </c>
      <c r="C291" s="7">
        <f t="shared" si="15"/>
        <v>275</v>
      </c>
      <c r="D291" s="8">
        <v>5.4800000000000001E-2</v>
      </c>
      <c r="E291" s="9">
        <f>I290*Table4211[[#This Row],[Oprocentowanie]]/12</f>
        <v>0</v>
      </c>
      <c r="F291" s="9">
        <f>Table4211[[#This Row],[Cała rata]]-Table4211[[#This Row],[Odsetki normalne]]</f>
        <v>0</v>
      </c>
      <c r="G291" s="20">
        <f t="shared" si="14"/>
        <v>0</v>
      </c>
      <c r="H291" s="9"/>
      <c r="I291" s="9">
        <f>IF(I290-F291&gt;0.001,I290-F291-Table4211[[#This Row],[Ile nadpłacamy przy tej racie?]],0)</f>
        <v>0</v>
      </c>
      <c r="K291" s="9">
        <f>IF(Table4211[[#This Row],[Rok]]&lt;9,Table4211[[#This Row],[Odsetki normalne]]*50%,Table4211[[#This Row],[Odsetki normalne]])</f>
        <v>0</v>
      </c>
    </row>
    <row r="292" spans="2:11" x14ac:dyDescent="0.25">
      <c r="B292" s="6">
        <f t="shared" si="13"/>
        <v>23</v>
      </c>
      <c r="C292" s="7">
        <f t="shared" si="15"/>
        <v>276</v>
      </c>
      <c r="D292" s="8">
        <v>5.4800000000000001E-2</v>
      </c>
      <c r="E292" s="9">
        <f>I291*Table4211[[#This Row],[Oprocentowanie]]/12</f>
        <v>0</v>
      </c>
      <c r="F292" s="9">
        <f>Table4211[[#This Row],[Cała rata]]-Table4211[[#This Row],[Odsetki normalne]]</f>
        <v>0</v>
      </c>
      <c r="G292" s="20">
        <f t="shared" si="14"/>
        <v>0</v>
      </c>
      <c r="H292" s="9"/>
      <c r="I292" s="9">
        <f>IF(I291-F292&gt;0.001,I291-F292-Table4211[[#This Row],[Ile nadpłacamy przy tej racie?]],0)</f>
        <v>0</v>
      </c>
      <c r="K292" s="9">
        <f>IF(Table4211[[#This Row],[Rok]]&lt;9,Table4211[[#This Row],[Odsetki normalne]]*50%,Table4211[[#This Row],[Odsetki normalne]])</f>
        <v>0</v>
      </c>
    </row>
    <row r="293" spans="2:11" x14ac:dyDescent="0.25">
      <c r="B293" s="1">
        <f t="shared" si="13"/>
        <v>24</v>
      </c>
      <c r="C293" s="4">
        <f t="shared" si="15"/>
        <v>277</v>
      </c>
      <c r="D293" s="5">
        <v>5.4800000000000001E-2</v>
      </c>
      <c r="E293" s="2">
        <f>I292*Table4211[[#This Row],[Oprocentowanie]]/12</f>
        <v>0</v>
      </c>
      <c r="F293" s="2">
        <f>Table4211[[#This Row],[Cała rata]]-Table4211[[#This Row],[Odsetki normalne]]</f>
        <v>0</v>
      </c>
      <c r="G293" s="20">
        <f t="shared" si="14"/>
        <v>0</v>
      </c>
      <c r="H293" s="2"/>
      <c r="I293" s="11">
        <f>IF(I292-F293&gt;0.001,I292-F293-Table4211[[#This Row],[Ile nadpłacamy przy tej racie?]],0)</f>
        <v>0</v>
      </c>
      <c r="K293" s="2">
        <f>IF(Table4211[[#This Row],[Rok]]&lt;9,Table4211[[#This Row],[Odsetki normalne]]*50%,Table4211[[#This Row],[Odsetki normalne]])</f>
        <v>0</v>
      </c>
    </row>
    <row r="294" spans="2:11" x14ac:dyDescent="0.25">
      <c r="B294" s="1">
        <f t="shared" si="13"/>
        <v>24</v>
      </c>
      <c r="C294" s="4">
        <f t="shared" si="15"/>
        <v>278</v>
      </c>
      <c r="D294" s="5">
        <v>5.4800000000000001E-2</v>
      </c>
      <c r="E294" s="2">
        <f>I293*Table4211[[#This Row],[Oprocentowanie]]/12</f>
        <v>0</v>
      </c>
      <c r="F294" s="2">
        <f>Table4211[[#This Row],[Cała rata]]-Table4211[[#This Row],[Odsetki normalne]]</f>
        <v>0</v>
      </c>
      <c r="G294" s="20">
        <f t="shared" si="14"/>
        <v>0</v>
      </c>
      <c r="H294" s="2"/>
      <c r="I294" s="11">
        <f>IF(I293-F294&gt;0.001,I293-F294-Table4211[[#This Row],[Ile nadpłacamy przy tej racie?]],0)</f>
        <v>0</v>
      </c>
      <c r="K294" s="2">
        <f>IF(Table4211[[#This Row],[Rok]]&lt;9,Table4211[[#This Row],[Odsetki normalne]]*50%,Table4211[[#This Row],[Odsetki normalne]])</f>
        <v>0</v>
      </c>
    </row>
    <row r="295" spans="2:11" x14ac:dyDescent="0.25">
      <c r="B295" s="1">
        <f t="shared" si="13"/>
        <v>24</v>
      </c>
      <c r="C295" s="4">
        <f t="shared" si="15"/>
        <v>279</v>
      </c>
      <c r="D295" s="5">
        <v>5.4800000000000001E-2</v>
      </c>
      <c r="E295" s="2">
        <f>I294*Table4211[[#This Row],[Oprocentowanie]]/12</f>
        <v>0</v>
      </c>
      <c r="F295" s="2">
        <f>Table4211[[#This Row],[Cała rata]]-Table4211[[#This Row],[Odsetki normalne]]</f>
        <v>0</v>
      </c>
      <c r="G295" s="20">
        <f t="shared" si="14"/>
        <v>0</v>
      </c>
      <c r="H295" s="2"/>
      <c r="I295" s="11">
        <f>IF(I294-F295&gt;0.001,I294-F295-Table4211[[#This Row],[Ile nadpłacamy przy tej racie?]],0)</f>
        <v>0</v>
      </c>
      <c r="K295" s="2">
        <f>IF(Table4211[[#This Row],[Rok]]&lt;9,Table4211[[#This Row],[Odsetki normalne]]*50%,Table4211[[#This Row],[Odsetki normalne]])</f>
        <v>0</v>
      </c>
    </row>
    <row r="296" spans="2:11" x14ac:dyDescent="0.25">
      <c r="B296" s="1">
        <f t="shared" si="13"/>
        <v>24</v>
      </c>
      <c r="C296" s="4">
        <f t="shared" si="15"/>
        <v>280</v>
      </c>
      <c r="D296" s="5">
        <v>5.4800000000000001E-2</v>
      </c>
      <c r="E296" s="2">
        <f>I295*Table4211[[#This Row],[Oprocentowanie]]/12</f>
        <v>0</v>
      </c>
      <c r="F296" s="2">
        <f>Table4211[[#This Row],[Cała rata]]-Table4211[[#This Row],[Odsetki normalne]]</f>
        <v>0</v>
      </c>
      <c r="G296" s="20">
        <f t="shared" si="14"/>
        <v>0</v>
      </c>
      <c r="H296" s="2"/>
      <c r="I296" s="11">
        <f>IF(I295-F296&gt;0.001,I295-F296-Table4211[[#This Row],[Ile nadpłacamy przy tej racie?]],0)</f>
        <v>0</v>
      </c>
      <c r="K296" s="2">
        <f>IF(Table4211[[#This Row],[Rok]]&lt;9,Table4211[[#This Row],[Odsetki normalne]]*50%,Table4211[[#This Row],[Odsetki normalne]])</f>
        <v>0</v>
      </c>
    </row>
    <row r="297" spans="2:11" x14ac:dyDescent="0.25">
      <c r="B297" s="1">
        <f t="shared" si="13"/>
        <v>24</v>
      </c>
      <c r="C297" s="4">
        <f t="shared" si="15"/>
        <v>281</v>
      </c>
      <c r="D297" s="5">
        <v>5.4800000000000001E-2</v>
      </c>
      <c r="E297" s="2">
        <f>I296*Table4211[[#This Row],[Oprocentowanie]]/12</f>
        <v>0</v>
      </c>
      <c r="F297" s="2">
        <f>Table4211[[#This Row],[Cała rata]]-Table4211[[#This Row],[Odsetki normalne]]</f>
        <v>0</v>
      </c>
      <c r="G297" s="20">
        <f t="shared" si="14"/>
        <v>0</v>
      </c>
      <c r="H297" s="2"/>
      <c r="I297" s="11">
        <f>IF(I296-F297&gt;0.001,I296-F297-Table4211[[#This Row],[Ile nadpłacamy przy tej racie?]],0)</f>
        <v>0</v>
      </c>
      <c r="K297" s="2">
        <f>IF(Table4211[[#This Row],[Rok]]&lt;9,Table4211[[#This Row],[Odsetki normalne]]*50%,Table4211[[#This Row],[Odsetki normalne]])</f>
        <v>0</v>
      </c>
    </row>
    <row r="298" spans="2:11" x14ac:dyDescent="0.25">
      <c r="B298" s="1">
        <f t="shared" si="13"/>
        <v>24</v>
      </c>
      <c r="C298" s="4">
        <f t="shared" si="15"/>
        <v>282</v>
      </c>
      <c r="D298" s="5">
        <v>5.4800000000000001E-2</v>
      </c>
      <c r="E298" s="2">
        <f>I297*Table4211[[#This Row],[Oprocentowanie]]/12</f>
        <v>0</v>
      </c>
      <c r="F298" s="2">
        <f>Table4211[[#This Row],[Cała rata]]-Table4211[[#This Row],[Odsetki normalne]]</f>
        <v>0</v>
      </c>
      <c r="G298" s="20">
        <f t="shared" si="14"/>
        <v>0</v>
      </c>
      <c r="H298" s="2"/>
      <c r="I298" s="11">
        <f>IF(I297-F298&gt;0.001,I297-F298-Table4211[[#This Row],[Ile nadpłacamy przy tej racie?]],0)</f>
        <v>0</v>
      </c>
      <c r="K298" s="2">
        <f>IF(Table4211[[#This Row],[Rok]]&lt;9,Table4211[[#This Row],[Odsetki normalne]]*50%,Table4211[[#This Row],[Odsetki normalne]])</f>
        <v>0</v>
      </c>
    </row>
    <row r="299" spans="2:11" x14ac:dyDescent="0.25">
      <c r="B299" s="1">
        <f t="shared" si="13"/>
        <v>24</v>
      </c>
      <c r="C299" s="4">
        <f t="shared" si="15"/>
        <v>283</v>
      </c>
      <c r="D299" s="5">
        <v>5.4800000000000001E-2</v>
      </c>
      <c r="E299" s="2">
        <f>I298*Table4211[[#This Row],[Oprocentowanie]]/12</f>
        <v>0</v>
      </c>
      <c r="F299" s="2">
        <f>Table4211[[#This Row],[Cała rata]]-Table4211[[#This Row],[Odsetki normalne]]</f>
        <v>0</v>
      </c>
      <c r="G299" s="20">
        <f t="shared" si="14"/>
        <v>0</v>
      </c>
      <c r="H299" s="2"/>
      <c r="I299" s="11">
        <f>IF(I298-F299&gt;0.001,I298-F299-Table4211[[#This Row],[Ile nadpłacamy przy tej racie?]],0)</f>
        <v>0</v>
      </c>
      <c r="K299" s="2">
        <f>IF(Table4211[[#This Row],[Rok]]&lt;9,Table4211[[#This Row],[Odsetki normalne]]*50%,Table4211[[#This Row],[Odsetki normalne]])</f>
        <v>0</v>
      </c>
    </row>
    <row r="300" spans="2:11" x14ac:dyDescent="0.25">
      <c r="B300" s="1">
        <f t="shared" si="13"/>
        <v>24</v>
      </c>
      <c r="C300" s="4">
        <f t="shared" si="15"/>
        <v>284</v>
      </c>
      <c r="D300" s="5">
        <v>5.4800000000000001E-2</v>
      </c>
      <c r="E300" s="2">
        <f>I299*Table4211[[#This Row],[Oprocentowanie]]/12</f>
        <v>0</v>
      </c>
      <c r="F300" s="2">
        <f>Table4211[[#This Row],[Cała rata]]-Table4211[[#This Row],[Odsetki normalne]]</f>
        <v>0</v>
      </c>
      <c r="G300" s="20">
        <f t="shared" si="14"/>
        <v>0</v>
      </c>
      <c r="H300" s="2"/>
      <c r="I300" s="11">
        <f>IF(I299-F300&gt;0.001,I299-F300-Table4211[[#This Row],[Ile nadpłacamy przy tej racie?]],0)</f>
        <v>0</v>
      </c>
      <c r="K300" s="2">
        <f>IF(Table4211[[#This Row],[Rok]]&lt;9,Table4211[[#This Row],[Odsetki normalne]]*50%,Table4211[[#This Row],[Odsetki normalne]])</f>
        <v>0</v>
      </c>
    </row>
    <row r="301" spans="2:11" x14ac:dyDescent="0.25">
      <c r="B301" s="1">
        <f t="shared" si="13"/>
        <v>24</v>
      </c>
      <c r="C301" s="4">
        <f t="shared" si="15"/>
        <v>285</v>
      </c>
      <c r="D301" s="5">
        <v>5.4800000000000001E-2</v>
      </c>
      <c r="E301" s="2">
        <f>I300*Table4211[[#This Row],[Oprocentowanie]]/12</f>
        <v>0</v>
      </c>
      <c r="F301" s="2">
        <f>Table4211[[#This Row],[Cała rata]]-Table4211[[#This Row],[Odsetki normalne]]</f>
        <v>0</v>
      </c>
      <c r="G301" s="20">
        <f t="shared" si="14"/>
        <v>0</v>
      </c>
      <c r="H301" s="2"/>
      <c r="I301" s="11">
        <f>IF(I300-F301&gt;0.001,I300-F301-Table4211[[#This Row],[Ile nadpłacamy przy tej racie?]],0)</f>
        <v>0</v>
      </c>
      <c r="K301" s="2">
        <f>IF(Table4211[[#This Row],[Rok]]&lt;9,Table4211[[#This Row],[Odsetki normalne]]*50%,Table4211[[#This Row],[Odsetki normalne]])</f>
        <v>0</v>
      </c>
    </row>
    <row r="302" spans="2:11" x14ac:dyDescent="0.25">
      <c r="B302" s="1">
        <f t="shared" si="13"/>
        <v>24</v>
      </c>
      <c r="C302" s="4">
        <f t="shared" si="15"/>
        <v>286</v>
      </c>
      <c r="D302" s="5">
        <v>5.4800000000000001E-2</v>
      </c>
      <c r="E302" s="2">
        <f>I301*Table4211[[#This Row],[Oprocentowanie]]/12</f>
        <v>0</v>
      </c>
      <c r="F302" s="2">
        <f>Table4211[[#This Row],[Cała rata]]-Table4211[[#This Row],[Odsetki normalne]]</f>
        <v>0</v>
      </c>
      <c r="G302" s="20">
        <f t="shared" si="14"/>
        <v>0</v>
      </c>
      <c r="H302" s="2"/>
      <c r="I302" s="11">
        <f>IF(I301-F302&gt;0.001,I301-F302-Table4211[[#This Row],[Ile nadpłacamy przy tej racie?]],0)</f>
        <v>0</v>
      </c>
      <c r="K302" s="2">
        <f>IF(Table4211[[#This Row],[Rok]]&lt;9,Table4211[[#This Row],[Odsetki normalne]]*50%,Table4211[[#This Row],[Odsetki normalne]])</f>
        <v>0</v>
      </c>
    </row>
    <row r="303" spans="2:11" x14ac:dyDescent="0.25">
      <c r="B303" s="1">
        <f t="shared" si="13"/>
        <v>24</v>
      </c>
      <c r="C303" s="4">
        <f t="shared" si="15"/>
        <v>287</v>
      </c>
      <c r="D303" s="5">
        <v>5.4800000000000001E-2</v>
      </c>
      <c r="E303" s="2">
        <f>I302*Table4211[[#This Row],[Oprocentowanie]]/12</f>
        <v>0</v>
      </c>
      <c r="F303" s="2">
        <f>Table4211[[#This Row],[Cała rata]]-Table4211[[#This Row],[Odsetki normalne]]</f>
        <v>0</v>
      </c>
      <c r="G303" s="20">
        <f t="shared" si="14"/>
        <v>0</v>
      </c>
      <c r="H303" s="2"/>
      <c r="I303" s="11">
        <f>IF(I302-F303&gt;0.001,I302-F303-Table4211[[#This Row],[Ile nadpłacamy przy tej racie?]],0)</f>
        <v>0</v>
      </c>
      <c r="K303" s="2">
        <f>IF(Table4211[[#This Row],[Rok]]&lt;9,Table4211[[#This Row],[Odsetki normalne]]*50%,Table4211[[#This Row],[Odsetki normalne]])</f>
        <v>0</v>
      </c>
    </row>
    <row r="304" spans="2:11" x14ac:dyDescent="0.25">
      <c r="B304" s="1">
        <f t="shared" si="13"/>
        <v>24</v>
      </c>
      <c r="C304" s="4">
        <f t="shared" si="15"/>
        <v>288</v>
      </c>
      <c r="D304" s="5">
        <v>5.4800000000000001E-2</v>
      </c>
      <c r="E304" s="2">
        <f>I303*Table4211[[#This Row],[Oprocentowanie]]/12</f>
        <v>0</v>
      </c>
      <c r="F304" s="2">
        <f>Table4211[[#This Row],[Cała rata]]-Table4211[[#This Row],[Odsetki normalne]]</f>
        <v>0</v>
      </c>
      <c r="G304" s="20">
        <f t="shared" si="14"/>
        <v>0</v>
      </c>
      <c r="H304" s="2"/>
      <c r="I304" s="11">
        <f>IF(I303-F304&gt;0.001,I303-F304-Table4211[[#This Row],[Ile nadpłacamy przy tej racie?]],0)</f>
        <v>0</v>
      </c>
      <c r="K304" s="2">
        <f>IF(Table4211[[#This Row],[Rok]]&lt;9,Table4211[[#This Row],[Odsetki normalne]]*50%,Table4211[[#This Row],[Odsetki normalne]])</f>
        <v>0</v>
      </c>
    </row>
    <row r="305" spans="2:11" x14ac:dyDescent="0.25">
      <c r="B305" s="6">
        <f t="shared" si="13"/>
        <v>25</v>
      </c>
      <c r="C305" s="7">
        <f t="shared" si="15"/>
        <v>289</v>
      </c>
      <c r="D305" s="8">
        <v>5.4800000000000001E-2</v>
      </c>
      <c r="E305" s="9">
        <f>I304*Table4211[[#This Row],[Oprocentowanie]]/12</f>
        <v>0</v>
      </c>
      <c r="F305" s="9">
        <f>Table4211[[#This Row],[Cała rata]]-Table4211[[#This Row],[Odsetki normalne]]</f>
        <v>0</v>
      </c>
      <c r="G305" s="20">
        <f t="shared" si="14"/>
        <v>0</v>
      </c>
      <c r="H305" s="9"/>
      <c r="I305" s="9">
        <f>IF(I304-F305&gt;0.001,I304-F305-Table4211[[#This Row],[Ile nadpłacamy przy tej racie?]],0)</f>
        <v>0</v>
      </c>
      <c r="K305" s="9">
        <f>IF(Table4211[[#This Row],[Rok]]&lt;9,Table4211[[#This Row],[Odsetki normalne]]*50%,Table4211[[#This Row],[Odsetki normalne]])</f>
        <v>0</v>
      </c>
    </row>
    <row r="306" spans="2:11" x14ac:dyDescent="0.25">
      <c r="B306" s="6">
        <f t="shared" si="13"/>
        <v>25</v>
      </c>
      <c r="C306" s="7">
        <f t="shared" si="15"/>
        <v>290</v>
      </c>
      <c r="D306" s="8">
        <v>5.4800000000000001E-2</v>
      </c>
      <c r="E306" s="9">
        <f>I305*Table4211[[#This Row],[Oprocentowanie]]/12</f>
        <v>0</v>
      </c>
      <c r="F306" s="9">
        <f>Table4211[[#This Row],[Cała rata]]-Table4211[[#This Row],[Odsetki normalne]]</f>
        <v>0</v>
      </c>
      <c r="G306" s="20">
        <f t="shared" si="14"/>
        <v>0</v>
      </c>
      <c r="H306" s="9"/>
      <c r="I306" s="9">
        <f>IF(I305-F306&gt;0.001,I305-F306-Table4211[[#This Row],[Ile nadpłacamy przy tej racie?]],0)</f>
        <v>0</v>
      </c>
      <c r="K306" s="9">
        <f>IF(Table4211[[#This Row],[Rok]]&lt;9,Table4211[[#This Row],[Odsetki normalne]]*50%,Table4211[[#This Row],[Odsetki normalne]])</f>
        <v>0</v>
      </c>
    </row>
    <row r="307" spans="2:11" x14ac:dyDescent="0.25">
      <c r="B307" s="6">
        <f t="shared" si="13"/>
        <v>25</v>
      </c>
      <c r="C307" s="7">
        <f t="shared" si="15"/>
        <v>291</v>
      </c>
      <c r="D307" s="8">
        <v>5.4800000000000001E-2</v>
      </c>
      <c r="E307" s="9">
        <f>I306*Table4211[[#This Row],[Oprocentowanie]]/12</f>
        <v>0</v>
      </c>
      <c r="F307" s="9">
        <f>Table4211[[#This Row],[Cała rata]]-Table4211[[#This Row],[Odsetki normalne]]</f>
        <v>0</v>
      </c>
      <c r="G307" s="20">
        <f t="shared" si="14"/>
        <v>0</v>
      </c>
      <c r="H307" s="9"/>
      <c r="I307" s="9">
        <f>IF(I306-F307&gt;0.001,I306-F307-Table4211[[#This Row],[Ile nadpłacamy przy tej racie?]],0)</f>
        <v>0</v>
      </c>
      <c r="K307" s="9">
        <f>IF(Table4211[[#This Row],[Rok]]&lt;9,Table4211[[#This Row],[Odsetki normalne]]*50%,Table4211[[#This Row],[Odsetki normalne]])</f>
        <v>0</v>
      </c>
    </row>
    <row r="308" spans="2:11" x14ac:dyDescent="0.25">
      <c r="B308" s="6">
        <f t="shared" si="13"/>
        <v>25</v>
      </c>
      <c r="C308" s="7">
        <f t="shared" si="15"/>
        <v>292</v>
      </c>
      <c r="D308" s="8">
        <v>5.4800000000000001E-2</v>
      </c>
      <c r="E308" s="9">
        <f>I307*Table4211[[#This Row],[Oprocentowanie]]/12</f>
        <v>0</v>
      </c>
      <c r="F308" s="9">
        <f>Table4211[[#This Row],[Cała rata]]-Table4211[[#This Row],[Odsetki normalne]]</f>
        <v>0</v>
      </c>
      <c r="G308" s="20">
        <f t="shared" si="14"/>
        <v>0</v>
      </c>
      <c r="H308" s="9"/>
      <c r="I308" s="9">
        <f>IF(I307-F308&gt;0.001,I307-F308-Table4211[[#This Row],[Ile nadpłacamy przy tej racie?]],0)</f>
        <v>0</v>
      </c>
      <c r="K308" s="9">
        <f>IF(Table4211[[#This Row],[Rok]]&lt;9,Table4211[[#This Row],[Odsetki normalne]]*50%,Table4211[[#This Row],[Odsetki normalne]])</f>
        <v>0</v>
      </c>
    </row>
    <row r="309" spans="2:11" x14ac:dyDescent="0.25">
      <c r="B309" s="6">
        <f t="shared" si="13"/>
        <v>25</v>
      </c>
      <c r="C309" s="7">
        <f t="shared" si="15"/>
        <v>293</v>
      </c>
      <c r="D309" s="8">
        <v>5.4800000000000001E-2</v>
      </c>
      <c r="E309" s="9">
        <f>I308*Table4211[[#This Row],[Oprocentowanie]]/12</f>
        <v>0</v>
      </c>
      <c r="F309" s="9">
        <f>Table4211[[#This Row],[Cała rata]]-Table4211[[#This Row],[Odsetki normalne]]</f>
        <v>0</v>
      </c>
      <c r="G309" s="20">
        <f t="shared" si="14"/>
        <v>0</v>
      </c>
      <c r="H309" s="9"/>
      <c r="I309" s="9">
        <f>IF(I308-F309&gt;0.001,I308-F309-Table4211[[#This Row],[Ile nadpłacamy przy tej racie?]],0)</f>
        <v>0</v>
      </c>
      <c r="K309" s="9">
        <f>IF(Table4211[[#This Row],[Rok]]&lt;9,Table4211[[#This Row],[Odsetki normalne]]*50%,Table4211[[#This Row],[Odsetki normalne]])</f>
        <v>0</v>
      </c>
    </row>
    <row r="310" spans="2:11" x14ac:dyDescent="0.25">
      <c r="B310" s="6">
        <f t="shared" si="13"/>
        <v>25</v>
      </c>
      <c r="C310" s="7">
        <f t="shared" si="15"/>
        <v>294</v>
      </c>
      <c r="D310" s="8">
        <v>5.4800000000000001E-2</v>
      </c>
      <c r="E310" s="9">
        <f>I309*Table4211[[#This Row],[Oprocentowanie]]/12</f>
        <v>0</v>
      </c>
      <c r="F310" s="9">
        <f>Table4211[[#This Row],[Cała rata]]-Table4211[[#This Row],[Odsetki normalne]]</f>
        <v>0</v>
      </c>
      <c r="G310" s="20">
        <f t="shared" si="14"/>
        <v>0</v>
      </c>
      <c r="H310" s="9"/>
      <c r="I310" s="9">
        <f>IF(I309-F310&gt;0.001,I309-F310-Table4211[[#This Row],[Ile nadpłacamy przy tej racie?]],0)</f>
        <v>0</v>
      </c>
      <c r="K310" s="9">
        <f>IF(Table4211[[#This Row],[Rok]]&lt;9,Table4211[[#This Row],[Odsetki normalne]]*50%,Table4211[[#This Row],[Odsetki normalne]])</f>
        <v>0</v>
      </c>
    </row>
    <row r="311" spans="2:11" x14ac:dyDescent="0.25">
      <c r="B311" s="6">
        <f t="shared" si="13"/>
        <v>25</v>
      </c>
      <c r="C311" s="7">
        <f t="shared" si="15"/>
        <v>295</v>
      </c>
      <c r="D311" s="8">
        <v>5.4800000000000001E-2</v>
      </c>
      <c r="E311" s="9">
        <f>I310*Table4211[[#This Row],[Oprocentowanie]]/12</f>
        <v>0</v>
      </c>
      <c r="F311" s="9">
        <f>Table4211[[#This Row],[Cała rata]]-Table4211[[#This Row],[Odsetki normalne]]</f>
        <v>0</v>
      </c>
      <c r="G311" s="20">
        <f t="shared" si="14"/>
        <v>0</v>
      </c>
      <c r="H311" s="9"/>
      <c r="I311" s="9">
        <f>IF(I310-F311&gt;0.001,I310-F311-Table4211[[#This Row],[Ile nadpłacamy przy tej racie?]],0)</f>
        <v>0</v>
      </c>
      <c r="K311" s="9">
        <f>IF(Table4211[[#This Row],[Rok]]&lt;9,Table4211[[#This Row],[Odsetki normalne]]*50%,Table4211[[#This Row],[Odsetki normalne]])</f>
        <v>0</v>
      </c>
    </row>
    <row r="312" spans="2:11" x14ac:dyDescent="0.25">
      <c r="B312" s="6">
        <f t="shared" si="13"/>
        <v>25</v>
      </c>
      <c r="C312" s="7">
        <f t="shared" si="15"/>
        <v>296</v>
      </c>
      <c r="D312" s="8">
        <v>5.4800000000000001E-2</v>
      </c>
      <c r="E312" s="9">
        <f>I311*Table4211[[#This Row],[Oprocentowanie]]/12</f>
        <v>0</v>
      </c>
      <c r="F312" s="9">
        <f>Table4211[[#This Row],[Cała rata]]-Table4211[[#This Row],[Odsetki normalne]]</f>
        <v>0</v>
      </c>
      <c r="G312" s="20">
        <f t="shared" si="14"/>
        <v>0</v>
      </c>
      <c r="H312" s="9"/>
      <c r="I312" s="9">
        <f>IF(I311-F312&gt;0.001,I311-F312-Table4211[[#This Row],[Ile nadpłacamy przy tej racie?]],0)</f>
        <v>0</v>
      </c>
      <c r="K312" s="9">
        <f>IF(Table4211[[#This Row],[Rok]]&lt;9,Table4211[[#This Row],[Odsetki normalne]]*50%,Table4211[[#This Row],[Odsetki normalne]])</f>
        <v>0</v>
      </c>
    </row>
    <row r="313" spans="2:11" x14ac:dyDescent="0.25">
      <c r="B313" s="6">
        <f t="shared" si="13"/>
        <v>25</v>
      </c>
      <c r="C313" s="7">
        <f t="shared" si="15"/>
        <v>297</v>
      </c>
      <c r="D313" s="8">
        <v>5.4800000000000001E-2</v>
      </c>
      <c r="E313" s="9">
        <f>I312*Table4211[[#This Row],[Oprocentowanie]]/12</f>
        <v>0</v>
      </c>
      <c r="F313" s="9">
        <f>Table4211[[#This Row],[Cała rata]]-Table4211[[#This Row],[Odsetki normalne]]</f>
        <v>0</v>
      </c>
      <c r="G313" s="20">
        <f t="shared" si="14"/>
        <v>0</v>
      </c>
      <c r="H313" s="9"/>
      <c r="I313" s="9">
        <f>IF(I312-F313&gt;0.001,I312-F313-Table4211[[#This Row],[Ile nadpłacamy przy tej racie?]],0)</f>
        <v>0</v>
      </c>
      <c r="K313" s="9">
        <f>IF(Table4211[[#This Row],[Rok]]&lt;9,Table4211[[#This Row],[Odsetki normalne]]*50%,Table4211[[#This Row],[Odsetki normalne]])</f>
        <v>0</v>
      </c>
    </row>
    <row r="314" spans="2:11" x14ac:dyDescent="0.25">
      <c r="B314" s="6">
        <f t="shared" si="13"/>
        <v>25</v>
      </c>
      <c r="C314" s="7">
        <f t="shared" si="15"/>
        <v>298</v>
      </c>
      <c r="D314" s="8">
        <v>5.4800000000000001E-2</v>
      </c>
      <c r="E314" s="9">
        <f>I313*Table4211[[#This Row],[Oprocentowanie]]/12</f>
        <v>0</v>
      </c>
      <c r="F314" s="9">
        <f>Table4211[[#This Row],[Cała rata]]-Table4211[[#This Row],[Odsetki normalne]]</f>
        <v>0</v>
      </c>
      <c r="G314" s="20">
        <f t="shared" si="14"/>
        <v>0</v>
      </c>
      <c r="H314" s="9"/>
      <c r="I314" s="9">
        <f>IF(I313-F314&gt;0.001,I313-F314-Table4211[[#This Row],[Ile nadpłacamy przy tej racie?]],0)</f>
        <v>0</v>
      </c>
      <c r="K314" s="9">
        <f>IF(Table4211[[#This Row],[Rok]]&lt;9,Table4211[[#This Row],[Odsetki normalne]]*50%,Table4211[[#This Row],[Odsetki normalne]])</f>
        <v>0</v>
      </c>
    </row>
    <row r="315" spans="2:11" x14ac:dyDescent="0.25">
      <c r="B315" s="6">
        <f t="shared" si="13"/>
        <v>25</v>
      </c>
      <c r="C315" s="7">
        <f t="shared" si="15"/>
        <v>299</v>
      </c>
      <c r="D315" s="8">
        <v>5.4800000000000001E-2</v>
      </c>
      <c r="E315" s="9">
        <f>I314*Table4211[[#This Row],[Oprocentowanie]]/12</f>
        <v>0</v>
      </c>
      <c r="F315" s="9">
        <f>Table4211[[#This Row],[Cała rata]]-Table4211[[#This Row],[Odsetki normalne]]</f>
        <v>0</v>
      </c>
      <c r="G315" s="20">
        <f t="shared" si="14"/>
        <v>0</v>
      </c>
      <c r="H315" s="9"/>
      <c r="I315" s="9">
        <f>IF(I314-F315&gt;0.001,I314-F315-Table4211[[#This Row],[Ile nadpłacamy przy tej racie?]],0)</f>
        <v>0</v>
      </c>
      <c r="K315" s="9">
        <f>IF(Table4211[[#This Row],[Rok]]&lt;9,Table4211[[#This Row],[Odsetki normalne]]*50%,Table4211[[#This Row],[Odsetki normalne]])</f>
        <v>0</v>
      </c>
    </row>
    <row r="316" spans="2:11" x14ac:dyDescent="0.25">
      <c r="B316" s="6">
        <f t="shared" si="13"/>
        <v>25</v>
      </c>
      <c r="C316" s="7">
        <f t="shared" si="15"/>
        <v>300</v>
      </c>
      <c r="D316" s="8">
        <v>5.4800000000000001E-2</v>
      </c>
      <c r="E316" s="9">
        <f>I315*Table4211[[#This Row],[Oprocentowanie]]/12</f>
        <v>0</v>
      </c>
      <c r="F316" s="9">
        <f>Table4211[[#This Row],[Cała rata]]-Table4211[[#This Row],[Odsetki normalne]]</f>
        <v>0</v>
      </c>
      <c r="G316" s="20">
        <f t="shared" si="14"/>
        <v>0</v>
      </c>
      <c r="H316" s="9"/>
      <c r="I316" s="9">
        <f>IF(I315-F316&gt;0.001,I315-F316-Table4211[[#This Row],[Ile nadpłacamy przy tej racie?]],0)</f>
        <v>0</v>
      </c>
      <c r="K316" s="9">
        <f>IF(Table4211[[#This Row],[Rok]]&lt;9,Table4211[[#This Row],[Odsetki normalne]]*50%,Table4211[[#This Row],[Odsetki normalne]])</f>
        <v>0</v>
      </c>
    </row>
    <row r="317" spans="2:11" x14ac:dyDescent="0.25">
      <c r="B317" s="1">
        <f t="shared" si="13"/>
        <v>26</v>
      </c>
      <c r="C317" s="4">
        <f t="shared" si="15"/>
        <v>301</v>
      </c>
      <c r="D317" s="5">
        <v>5.4800000000000001E-2</v>
      </c>
      <c r="E317" s="2">
        <f>I316*Table4211[[#This Row],[Oprocentowanie]]/12</f>
        <v>0</v>
      </c>
      <c r="F317" s="2">
        <f>Table4211[[#This Row],[Cała rata]]-Table4211[[#This Row],[Odsetki normalne]]</f>
        <v>0</v>
      </c>
      <c r="G317" s="20">
        <f t="shared" si="14"/>
        <v>0</v>
      </c>
      <c r="H317" s="2"/>
      <c r="I317" s="11">
        <f>IF(I316-F317&gt;0.001,I316-F317-Table4211[[#This Row],[Ile nadpłacamy przy tej racie?]],0)</f>
        <v>0</v>
      </c>
      <c r="K317" s="2">
        <f>IF(Table4211[[#This Row],[Rok]]&lt;9,Table4211[[#This Row],[Odsetki normalne]]*50%,Table4211[[#This Row],[Odsetki normalne]])</f>
        <v>0</v>
      </c>
    </row>
    <row r="318" spans="2:11" x14ac:dyDescent="0.25">
      <c r="B318" s="1">
        <f t="shared" si="13"/>
        <v>26</v>
      </c>
      <c r="C318" s="4">
        <f t="shared" si="15"/>
        <v>302</v>
      </c>
      <c r="D318" s="5">
        <v>5.4800000000000001E-2</v>
      </c>
      <c r="E318" s="2">
        <f>I317*Table4211[[#This Row],[Oprocentowanie]]/12</f>
        <v>0</v>
      </c>
      <c r="F318" s="2">
        <f>Table4211[[#This Row],[Cała rata]]-Table4211[[#This Row],[Odsetki normalne]]</f>
        <v>0</v>
      </c>
      <c r="G318" s="20">
        <f t="shared" si="14"/>
        <v>0</v>
      </c>
      <c r="H318" s="2"/>
      <c r="I318" s="11">
        <f>IF(I317-F318&gt;0.001,I317-F318-Table4211[[#This Row],[Ile nadpłacamy przy tej racie?]],0)</f>
        <v>0</v>
      </c>
      <c r="K318" s="2">
        <f>IF(Table4211[[#This Row],[Rok]]&lt;9,Table4211[[#This Row],[Odsetki normalne]]*50%,Table4211[[#This Row],[Odsetki normalne]])</f>
        <v>0</v>
      </c>
    </row>
    <row r="319" spans="2:11" x14ac:dyDescent="0.25">
      <c r="B319" s="1">
        <f t="shared" si="13"/>
        <v>26</v>
      </c>
      <c r="C319" s="4">
        <f t="shared" si="15"/>
        <v>303</v>
      </c>
      <c r="D319" s="5">
        <v>5.4800000000000001E-2</v>
      </c>
      <c r="E319" s="2">
        <f>I318*Table4211[[#This Row],[Oprocentowanie]]/12</f>
        <v>0</v>
      </c>
      <c r="F319" s="2">
        <f>Table4211[[#This Row],[Cała rata]]-Table4211[[#This Row],[Odsetki normalne]]</f>
        <v>0</v>
      </c>
      <c r="G319" s="20">
        <f t="shared" si="14"/>
        <v>0</v>
      </c>
      <c r="H319" s="2"/>
      <c r="I319" s="11">
        <f>IF(I318-F319&gt;0.001,I318-F319-Table4211[[#This Row],[Ile nadpłacamy przy tej racie?]],0)</f>
        <v>0</v>
      </c>
      <c r="K319" s="2">
        <f>IF(Table4211[[#This Row],[Rok]]&lt;9,Table4211[[#This Row],[Odsetki normalne]]*50%,Table4211[[#This Row],[Odsetki normalne]])</f>
        <v>0</v>
      </c>
    </row>
    <row r="320" spans="2:11" x14ac:dyDescent="0.25">
      <c r="B320" s="1">
        <f t="shared" si="13"/>
        <v>26</v>
      </c>
      <c r="C320" s="4">
        <f t="shared" si="15"/>
        <v>304</v>
      </c>
      <c r="D320" s="5">
        <v>5.4800000000000001E-2</v>
      </c>
      <c r="E320" s="2">
        <f>I319*Table4211[[#This Row],[Oprocentowanie]]/12</f>
        <v>0</v>
      </c>
      <c r="F320" s="2">
        <f>Table4211[[#This Row],[Cała rata]]-Table4211[[#This Row],[Odsetki normalne]]</f>
        <v>0</v>
      </c>
      <c r="G320" s="20">
        <f t="shared" si="14"/>
        <v>0</v>
      </c>
      <c r="H320" s="2"/>
      <c r="I320" s="11">
        <f>IF(I319-F320&gt;0.001,I319-F320-Table4211[[#This Row],[Ile nadpłacamy przy tej racie?]],0)</f>
        <v>0</v>
      </c>
      <c r="K320" s="2">
        <f>IF(Table4211[[#This Row],[Rok]]&lt;9,Table4211[[#This Row],[Odsetki normalne]]*50%,Table4211[[#This Row],[Odsetki normalne]])</f>
        <v>0</v>
      </c>
    </row>
    <row r="321" spans="2:11" x14ac:dyDescent="0.25">
      <c r="B321" s="1">
        <f t="shared" si="13"/>
        <v>26</v>
      </c>
      <c r="C321" s="4">
        <f t="shared" si="15"/>
        <v>305</v>
      </c>
      <c r="D321" s="5">
        <v>5.4800000000000001E-2</v>
      </c>
      <c r="E321" s="2">
        <f>I320*Table4211[[#This Row],[Oprocentowanie]]/12</f>
        <v>0</v>
      </c>
      <c r="F321" s="2">
        <f>Table4211[[#This Row],[Cała rata]]-Table4211[[#This Row],[Odsetki normalne]]</f>
        <v>0</v>
      </c>
      <c r="G321" s="20">
        <f t="shared" si="14"/>
        <v>0</v>
      </c>
      <c r="H321" s="2"/>
      <c r="I321" s="11">
        <f>IF(I320-F321&gt;0.001,I320-F321-Table4211[[#This Row],[Ile nadpłacamy przy tej racie?]],0)</f>
        <v>0</v>
      </c>
      <c r="K321" s="2">
        <f>IF(Table4211[[#This Row],[Rok]]&lt;9,Table4211[[#This Row],[Odsetki normalne]]*50%,Table4211[[#This Row],[Odsetki normalne]])</f>
        <v>0</v>
      </c>
    </row>
    <row r="322" spans="2:11" x14ac:dyDescent="0.25">
      <c r="B322" s="1">
        <f t="shared" si="13"/>
        <v>26</v>
      </c>
      <c r="C322" s="4">
        <f t="shared" si="15"/>
        <v>306</v>
      </c>
      <c r="D322" s="5">
        <v>5.4800000000000001E-2</v>
      </c>
      <c r="E322" s="2">
        <f>I321*Table4211[[#This Row],[Oprocentowanie]]/12</f>
        <v>0</v>
      </c>
      <c r="F322" s="2">
        <f>Table4211[[#This Row],[Cała rata]]-Table4211[[#This Row],[Odsetki normalne]]</f>
        <v>0</v>
      </c>
      <c r="G322" s="20">
        <f t="shared" si="14"/>
        <v>0</v>
      </c>
      <c r="H322" s="2"/>
      <c r="I322" s="11">
        <f>IF(I321-F322&gt;0.001,I321-F322-Table4211[[#This Row],[Ile nadpłacamy przy tej racie?]],0)</f>
        <v>0</v>
      </c>
      <c r="K322" s="2">
        <f>IF(Table4211[[#This Row],[Rok]]&lt;9,Table4211[[#This Row],[Odsetki normalne]]*50%,Table4211[[#This Row],[Odsetki normalne]])</f>
        <v>0</v>
      </c>
    </row>
    <row r="323" spans="2:11" x14ac:dyDescent="0.25">
      <c r="B323" s="1">
        <f t="shared" si="13"/>
        <v>26</v>
      </c>
      <c r="C323" s="4">
        <f t="shared" si="15"/>
        <v>307</v>
      </c>
      <c r="D323" s="5">
        <v>5.4800000000000001E-2</v>
      </c>
      <c r="E323" s="2">
        <f>I322*Table4211[[#This Row],[Oprocentowanie]]/12</f>
        <v>0</v>
      </c>
      <c r="F323" s="2">
        <f>Table4211[[#This Row],[Cała rata]]-Table4211[[#This Row],[Odsetki normalne]]</f>
        <v>0</v>
      </c>
      <c r="G323" s="20">
        <f t="shared" si="14"/>
        <v>0</v>
      </c>
      <c r="H323" s="2"/>
      <c r="I323" s="11">
        <f>IF(I322-F323&gt;0.001,I322-F323-Table4211[[#This Row],[Ile nadpłacamy przy tej racie?]],0)</f>
        <v>0</v>
      </c>
      <c r="K323" s="2">
        <f>IF(Table4211[[#This Row],[Rok]]&lt;9,Table4211[[#This Row],[Odsetki normalne]]*50%,Table4211[[#This Row],[Odsetki normalne]])</f>
        <v>0</v>
      </c>
    </row>
    <row r="324" spans="2:11" x14ac:dyDescent="0.25">
      <c r="B324" s="1">
        <f t="shared" si="13"/>
        <v>26</v>
      </c>
      <c r="C324" s="4">
        <f t="shared" si="15"/>
        <v>308</v>
      </c>
      <c r="D324" s="5">
        <v>5.4800000000000001E-2</v>
      </c>
      <c r="E324" s="2">
        <f>I323*Table4211[[#This Row],[Oprocentowanie]]/12</f>
        <v>0</v>
      </c>
      <c r="F324" s="2">
        <f>Table4211[[#This Row],[Cała rata]]-Table4211[[#This Row],[Odsetki normalne]]</f>
        <v>0</v>
      </c>
      <c r="G324" s="20">
        <f t="shared" si="14"/>
        <v>0</v>
      </c>
      <c r="H324" s="2"/>
      <c r="I324" s="11">
        <f>IF(I323-F324&gt;0.001,I323-F324-Table4211[[#This Row],[Ile nadpłacamy przy tej racie?]],0)</f>
        <v>0</v>
      </c>
      <c r="K324" s="2">
        <f>IF(Table4211[[#This Row],[Rok]]&lt;9,Table4211[[#This Row],[Odsetki normalne]]*50%,Table4211[[#This Row],[Odsetki normalne]])</f>
        <v>0</v>
      </c>
    </row>
    <row r="325" spans="2:11" x14ac:dyDescent="0.25">
      <c r="B325" s="1">
        <f t="shared" si="13"/>
        <v>26</v>
      </c>
      <c r="C325" s="4">
        <f t="shared" si="15"/>
        <v>309</v>
      </c>
      <c r="D325" s="5">
        <v>5.4800000000000001E-2</v>
      </c>
      <c r="E325" s="2">
        <f>I324*Table4211[[#This Row],[Oprocentowanie]]/12</f>
        <v>0</v>
      </c>
      <c r="F325" s="2">
        <f>Table4211[[#This Row],[Cała rata]]-Table4211[[#This Row],[Odsetki normalne]]</f>
        <v>0</v>
      </c>
      <c r="G325" s="20">
        <f t="shared" si="14"/>
        <v>0</v>
      </c>
      <c r="H325" s="2"/>
      <c r="I325" s="11">
        <f>IF(I324-F325&gt;0.001,I324-F325-Table4211[[#This Row],[Ile nadpłacamy przy tej racie?]],0)</f>
        <v>0</v>
      </c>
      <c r="K325" s="2">
        <f>IF(Table4211[[#This Row],[Rok]]&lt;9,Table4211[[#This Row],[Odsetki normalne]]*50%,Table4211[[#This Row],[Odsetki normalne]])</f>
        <v>0</v>
      </c>
    </row>
    <row r="326" spans="2:11" x14ac:dyDescent="0.25">
      <c r="B326" s="1">
        <f t="shared" si="13"/>
        <v>26</v>
      </c>
      <c r="C326" s="4">
        <f t="shared" si="15"/>
        <v>310</v>
      </c>
      <c r="D326" s="5">
        <v>5.4800000000000001E-2</v>
      </c>
      <c r="E326" s="2">
        <f>I325*Table4211[[#This Row],[Oprocentowanie]]/12</f>
        <v>0</v>
      </c>
      <c r="F326" s="2">
        <f>Table4211[[#This Row],[Cała rata]]-Table4211[[#This Row],[Odsetki normalne]]</f>
        <v>0</v>
      </c>
      <c r="G326" s="20">
        <f t="shared" si="14"/>
        <v>0</v>
      </c>
      <c r="H326" s="2"/>
      <c r="I326" s="11">
        <f>IF(I325-F326&gt;0.001,I325-F326-Table4211[[#This Row],[Ile nadpłacamy przy tej racie?]],0)</f>
        <v>0</v>
      </c>
      <c r="K326" s="2">
        <f>IF(Table4211[[#This Row],[Rok]]&lt;9,Table4211[[#This Row],[Odsetki normalne]]*50%,Table4211[[#This Row],[Odsetki normalne]])</f>
        <v>0</v>
      </c>
    </row>
    <row r="327" spans="2:11" x14ac:dyDescent="0.25">
      <c r="B327" s="1">
        <f t="shared" si="13"/>
        <v>26</v>
      </c>
      <c r="C327" s="4">
        <f t="shared" si="15"/>
        <v>311</v>
      </c>
      <c r="D327" s="5">
        <v>5.4800000000000001E-2</v>
      </c>
      <c r="E327" s="2">
        <f>I326*Table4211[[#This Row],[Oprocentowanie]]/12</f>
        <v>0</v>
      </c>
      <c r="F327" s="2">
        <f>Table4211[[#This Row],[Cała rata]]-Table4211[[#This Row],[Odsetki normalne]]</f>
        <v>0</v>
      </c>
      <c r="G327" s="20">
        <f t="shared" si="14"/>
        <v>0</v>
      </c>
      <c r="H327" s="2"/>
      <c r="I327" s="11">
        <f>IF(I326-F327&gt;0.001,I326-F327-Table4211[[#This Row],[Ile nadpłacamy przy tej racie?]],0)</f>
        <v>0</v>
      </c>
      <c r="K327" s="2">
        <f>IF(Table4211[[#This Row],[Rok]]&lt;9,Table4211[[#This Row],[Odsetki normalne]]*50%,Table4211[[#This Row],[Odsetki normalne]])</f>
        <v>0</v>
      </c>
    </row>
    <row r="328" spans="2:11" x14ac:dyDescent="0.25">
      <c r="B328" s="1">
        <f t="shared" si="13"/>
        <v>26</v>
      </c>
      <c r="C328" s="4">
        <f t="shared" si="15"/>
        <v>312</v>
      </c>
      <c r="D328" s="5">
        <v>5.4800000000000001E-2</v>
      </c>
      <c r="E328" s="2">
        <f>I327*Table4211[[#This Row],[Oprocentowanie]]/12</f>
        <v>0</v>
      </c>
      <c r="F328" s="2">
        <f>Table4211[[#This Row],[Cała rata]]-Table4211[[#This Row],[Odsetki normalne]]</f>
        <v>0</v>
      </c>
      <c r="G328" s="20">
        <f t="shared" si="14"/>
        <v>0</v>
      </c>
      <c r="H328" s="2"/>
      <c r="I328" s="11">
        <f>IF(I327-F328&gt;0.001,I327-F328-Table4211[[#This Row],[Ile nadpłacamy przy tej racie?]],0)</f>
        <v>0</v>
      </c>
      <c r="K328" s="2">
        <f>IF(Table4211[[#This Row],[Rok]]&lt;9,Table4211[[#This Row],[Odsetki normalne]]*50%,Table4211[[#This Row],[Odsetki normalne]])</f>
        <v>0</v>
      </c>
    </row>
    <row r="329" spans="2:11" x14ac:dyDescent="0.25">
      <c r="B329" s="6">
        <f t="shared" si="13"/>
        <v>27</v>
      </c>
      <c r="C329" s="7">
        <f t="shared" si="15"/>
        <v>313</v>
      </c>
      <c r="D329" s="8">
        <v>5.4800000000000001E-2</v>
      </c>
      <c r="E329" s="9">
        <f>I328*Table4211[[#This Row],[Oprocentowanie]]/12</f>
        <v>0</v>
      </c>
      <c r="F329" s="9">
        <f>Table4211[[#This Row],[Cała rata]]-Table4211[[#This Row],[Odsetki normalne]]</f>
        <v>0</v>
      </c>
      <c r="G329" s="20">
        <f t="shared" si="14"/>
        <v>0</v>
      </c>
      <c r="H329" s="9"/>
      <c r="I329" s="9">
        <f>IF(I328-F329&gt;0.001,I328-F329-Table4211[[#This Row],[Ile nadpłacamy przy tej racie?]],0)</f>
        <v>0</v>
      </c>
      <c r="K329" s="9">
        <f>IF(Table4211[[#This Row],[Rok]]&lt;9,Table4211[[#This Row],[Odsetki normalne]]*50%,Table4211[[#This Row],[Odsetki normalne]])</f>
        <v>0</v>
      </c>
    </row>
    <row r="330" spans="2:11" x14ac:dyDescent="0.25">
      <c r="B330" s="6">
        <f t="shared" si="13"/>
        <v>27</v>
      </c>
      <c r="C330" s="7">
        <f t="shared" si="15"/>
        <v>314</v>
      </c>
      <c r="D330" s="8">
        <v>5.4800000000000001E-2</v>
      </c>
      <c r="E330" s="9">
        <f>I329*Table4211[[#This Row],[Oprocentowanie]]/12</f>
        <v>0</v>
      </c>
      <c r="F330" s="9">
        <f>Table4211[[#This Row],[Cała rata]]-Table4211[[#This Row],[Odsetki normalne]]</f>
        <v>0</v>
      </c>
      <c r="G330" s="20">
        <f t="shared" si="14"/>
        <v>0</v>
      </c>
      <c r="H330" s="9"/>
      <c r="I330" s="9">
        <f>IF(I329-F330&gt;0.001,I329-F330-Table4211[[#This Row],[Ile nadpłacamy przy tej racie?]],0)</f>
        <v>0</v>
      </c>
      <c r="K330" s="9">
        <f>IF(Table4211[[#This Row],[Rok]]&lt;9,Table4211[[#This Row],[Odsetki normalne]]*50%,Table4211[[#This Row],[Odsetki normalne]])</f>
        <v>0</v>
      </c>
    </row>
    <row r="331" spans="2:11" x14ac:dyDescent="0.25">
      <c r="B331" s="6">
        <f t="shared" si="13"/>
        <v>27</v>
      </c>
      <c r="C331" s="7">
        <f t="shared" si="15"/>
        <v>315</v>
      </c>
      <c r="D331" s="8">
        <v>5.4800000000000001E-2</v>
      </c>
      <c r="E331" s="9">
        <f>I330*Table4211[[#This Row],[Oprocentowanie]]/12</f>
        <v>0</v>
      </c>
      <c r="F331" s="9">
        <f>Table4211[[#This Row],[Cała rata]]-Table4211[[#This Row],[Odsetki normalne]]</f>
        <v>0</v>
      </c>
      <c r="G331" s="20">
        <f t="shared" si="14"/>
        <v>0</v>
      </c>
      <c r="H331" s="9"/>
      <c r="I331" s="9">
        <f>IF(I330-F331&gt;0.001,I330-F331-Table4211[[#This Row],[Ile nadpłacamy przy tej racie?]],0)</f>
        <v>0</v>
      </c>
      <c r="K331" s="9">
        <f>IF(Table4211[[#This Row],[Rok]]&lt;9,Table4211[[#This Row],[Odsetki normalne]]*50%,Table4211[[#This Row],[Odsetki normalne]])</f>
        <v>0</v>
      </c>
    </row>
    <row r="332" spans="2:11" x14ac:dyDescent="0.25">
      <c r="B332" s="6">
        <f t="shared" si="13"/>
        <v>27</v>
      </c>
      <c r="C332" s="7">
        <f t="shared" si="15"/>
        <v>316</v>
      </c>
      <c r="D332" s="8">
        <v>5.4800000000000001E-2</v>
      </c>
      <c r="E332" s="9">
        <f>I331*Table4211[[#This Row],[Oprocentowanie]]/12</f>
        <v>0</v>
      </c>
      <c r="F332" s="9">
        <f>Table4211[[#This Row],[Cała rata]]-Table4211[[#This Row],[Odsetki normalne]]</f>
        <v>0</v>
      </c>
      <c r="G332" s="20">
        <f t="shared" si="14"/>
        <v>0</v>
      </c>
      <c r="H332" s="9"/>
      <c r="I332" s="9">
        <f>IF(I331-F332&gt;0.001,I331-F332-Table4211[[#This Row],[Ile nadpłacamy przy tej racie?]],0)</f>
        <v>0</v>
      </c>
      <c r="K332" s="9">
        <f>IF(Table4211[[#This Row],[Rok]]&lt;9,Table4211[[#This Row],[Odsetki normalne]]*50%,Table4211[[#This Row],[Odsetki normalne]])</f>
        <v>0</v>
      </c>
    </row>
    <row r="333" spans="2:11" x14ac:dyDescent="0.25">
      <c r="B333" s="6">
        <f t="shared" si="13"/>
        <v>27</v>
      </c>
      <c r="C333" s="7">
        <f t="shared" si="15"/>
        <v>317</v>
      </c>
      <c r="D333" s="8">
        <v>5.4800000000000001E-2</v>
      </c>
      <c r="E333" s="9">
        <f>I332*Table4211[[#This Row],[Oprocentowanie]]/12</f>
        <v>0</v>
      </c>
      <c r="F333" s="9">
        <f>Table4211[[#This Row],[Cała rata]]-Table4211[[#This Row],[Odsetki normalne]]</f>
        <v>0</v>
      </c>
      <c r="G333" s="20">
        <f t="shared" si="14"/>
        <v>0</v>
      </c>
      <c r="H333" s="9"/>
      <c r="I333" s="9">
        <f>IF(I332-F333&gt;0.001,I332-F333-Table4211[[#This Row],[Ile nadpłacamy przy tej racie?]],0)</f>
        <v>0</v>
      </c>
      <c r="K333" s="9">
        <f>IF(Table4211[[#This Row],[Rok]]&lt;9,Table4211[[#This Row],[Odsetki normalne]]*50%,Table4211[[#This Row],[Odsetki normalne]])</f>
        <v>0</v>
      </c>
    </row>
    <row r="334" spans="2:11" x14ac:dyDescent="0.25">
      <c r="B334" s="6">
        <f t="shared" si="13"/>
        <v>27</v>
      </c>
      <c r="C334" s="7">
        <f t="shared" si="15"/>
        <v>318</v>
      </c>
      <c r="D334" s="8">
        <v>5.4800000000000001E-2</v>
      </c>
      <c r="E334" s="9">
        <f>I333*Table4211[[#This Row],[Oprocentowanie]]/12</f>
        <v>0</v>
      </c>
      <c r="F334" s="9">
        <f>Table4211[[#This Row],[Cała rata]]-Table4211[[#This Row],[Odsetki normalne]]</f>
        <v>0</v>
      </c>
      <c r="G334" s="20">
        <f t="shared" si="14"/>
        <v>0</v>
      </c>
      <c r="H334" s="9"/>
      <c r="I334" s="9">
        <f>IF(I333-F334&gt;0.001,I333-F334-Table4211[[#This Row],[Ile nadpłacamy przy tej racie?]],0)</f>
        <v>0</v>
      </c>
      <c r="K334" s="9">
        <f>IF(Table4211[[#This Row],[Rok]]&lt;9,Table4211[[#This Row],[Odsetki normalne]]*50%,Table4211[[#This Row],[Odsetki normalne]])</f>
        <v>0</v>
      </c>
    </row>
    <row r="335" spans="2:11" x14ac:dyDescent="0.25">
      <c r="B335" s="6">
        <f t="shared" si="13"/>
        <v>27</v>
      </c>
      <c r="C335" s="7">
        <f t="shared" si="15"/>
        <v>319</v>
      </c>
      <c r="D335" s="8">
        <v>5.4800000000000001E-2</v>
      </c>
      <c r="E335" s="9">
        <f>I334*Table4211[[#This Row],[Oprocentowanie]]/12</f>
        <v>0</v>
      </c>
      <c r="F335" s="9">
        <f>Table4211[[#This Row],[Cała rata]]-Table4211[[#This Row],[Odsetki normalne]]</f>
        <v>0</v>
      </c>
      <c r="G335" s="20">
        <f t="shared" si="14"/>
        <v>0</v>
      </c>
      <c r="H335" s="9"/>
      <c r="I335" s="9">
        <f>IF(I334-F335&gt;0.001,I334-F335-Table4211[[#This Row],[Ile nadpłacamy przy tej racie?]],0)</f>
        <v>0</v>
      </c>
      <c r="K335" s="9">
        <f>IF(Table4211[[#This Row],[Rok]]&lt;9,Table4211[[#This Row],[Odsetki normalne]]*50%,Table4211[[#This Row],[Odsetki normalne]])</f>
        <v>0</v>
      </c>
    </row>
    <row r="336" spans="2:11" x14ac:dyDescent="0.25">
      <c r="B336" s="6">
        <f t="shared" si="13"/>
        <v>27</v>
      </c>
      <c r="C336" s="7">
        <f t="shared" si="15"/>
        <v>320</v>
      </c>
      <c r="D336" s="8">
        <v>5.4800000000000001E-2</v>
      </c>
      <c r="E336" s="9">
        <f>I335*Table4211[[#This Row],[Oprocentowanie]]/12</f>
        <v>0</v>
      </c>
      <c r="F336" s="9">
        <f>Table4211[[#This Row],[Cała rata]]-Table4211[[#This Row],[Odsetki normalne]]</f>
        <v>0</v>
      </c>
      <c r="G336" s="20">
        <f t="shared" si="14"/>
        <v>0</v>
      </c>
      <c r="H336" s="9"/>
      <c r="I336" s="9">
        <f>IF(I335-F336&gt;0.001,I335-F336-Table4211[[#This Row],[Ile nadpłacamy przy tej racie?]],0)</f>
        <v>0</v>
      </c>
      <c r="K336" s="9">
        <f>IF(Table4211[[#This Row],[Rok]]&lt;9,Table4211[[#This Row],[Odsetki normalne]]*50%,Table4211[[#This Row],[Odsetki normalne]])</f>
        <v>0</v>
      </c>
    </row>
    <row r="337" spans="2:11" x14ac:dyDescent="0.25">
      <c r="B337" s="6">
        <f t="shared" si="13"/>
        <v>27</v>
      </c>
      <c r="C337" s="7">
        <f t="shared" si="15"/>
        <v>321</v>
      </c>
      <c r="D337" s="8">
        <v>5.4800000000000001E-2</v>
      </c>
      <c r="E337" s="9">
        <f>I336*Table4211[[#This Row],[Oprocentowanie]]/12</f>
        <v>0</v>
      </c>
      <c r="F337" s="9">
        <f>Table4211[[#This Row],[Cała rata]]-Table4211[[#This Row],[Odsetki normalne]]</f>
        <v>0</v>
      </c>
      <c r="G337" s="20">
        <f t="shared" si="14"/>
        <v>0</v>
      </c>
      <c r="H337" s="9"/>
      <c r="I337" s="9">
        <f>IF(I336-F337&gt;0.001,I336-F337-Table4211[[#This Row],[Ile nadpłacamy przy tej racie?]],0)</f>
        <v>0</v>
      </c>
      <c r="K337" s="9">
        <f>IF(Table4211[[#This Row],[Rok]]&lt;9,Table4211[[#This Row],[Odsetki normalne]]*50%,Table4211[[#This Row],[Odsetki normalne]])</f>
        <v>0</v>
      </c>
    </row>
    <row r="338" spans="2:11" x14ac:dyDescent="0.25">
      <c r="B338" s="6">
        <f t="shared" ref="B338:B401" si="16">ROUNDUP(C338/12,0)</f>
        <v>27</v>
      </c>
      <c r="C338" s="7">
        <f t="shared" si="15"/>
        <v>322</v>
      </c>
      <c r="D338" s="8">
        <v>5.4800000000000001E-2</v>
      </c>
      <c r="E338" s="9">
        <f>I337*Table4211[[#This Row],[Oprocentowanie]]/12</f>
        <v>0</v>
      </c>
      <c r="F338" s="9">
        <f>Table4211[[#This Row],[Cała rata]]-Table4211[[#This Row],[Odsetki normalne]]</f>
        <v>0</v>
      </c>
      <c r="G338" s="20">
        <f t="shared" ref="G338:G401" si="17">IF(I337&gt;0.001,-$C$8,0)</f>
        <v>0</v>
      </c>
      <c r="H338" s="9"/>
      <c r="I338" s="9">
        <f>IF(I337-F338&gt;0.001,I337-F338-Table4211[[#This Row],[Ile nadpłacamy przy tej racie?]],0)</f>
        <v>0</v>
      </c>
      <c r="K338" s="9">
        <f>IF(Table4211[[#This Row],[Rok]]&lt;9,Table4211[[#This Row],[Odsetki normalne]]*50%,Table4211[[#This Row],[Odsetki normalne]])</f>
        <v>0</v>
      </c>
    </row>
    <row r="339" spans="2:11" x14ac:dyDescent="0.25">
      <c r="B339" s="6">
        <f t="shared" si="16"/>
        <v>27</v>
      </c>
      <c r="C339" s="7">
        <f t="shared" ref="C339:C402" si="18">C338+1</f>
        <v>323</v>
      </c>
      <c r="D339" s="8">
        <v>5.4800000000000001E-2</v>
      </c>
      <c r="E339" s="9">
        <f>I338*Table4211[[#This Row],[Oprocentowanie]]/12</f>
        <v>0</v>
      </c>
      <c r="F339" s="9">
        <f>Table4211[[#This Row],[Cała rata]]-Table4211[[#This Row],[Odsetki normalne]]</f>
        <v>0</v>
      </c>
      <c r="G339" s="20">
        <f t="shared" si="17"/>
        <v>0</v>
      </c>
      <c r="H339" s="9"/>
      <c r="I339" s="9">
        <f>IF(I338-F339&gt;0.001,I338-F339-Table4211[[#This Row],[Ile nadpłacamy przy tej racie?]],0)</f>
        <v>0</v>
      </c>
      <c r="K339" s="9">
        <f>IF(Table4211[[#This Row],[Rok]]&lt;9,Table4211[[#This Row],[Odsetki normalne]]*50%,Table4211[[#This Row],[Odsetki normalne]])</f>
        <v>0</v>
      </c>
    </row>
    <row r="340" spans="2:11" x14ac:dyDescent="0.25">
      <c r="B340" s="6">
        <f t="shared" si="16"/>
        <v>27</v>
      </c>
      <c r="C340" s="7">
        <f t="shared" si="18"/>
        <v>324</v>
      </c>
      <c r="D340" s="8">
        <v>5.4800000000000001E-2</v>
      </c>
      <c r="E340" s="9">
        <f>I339*Table4211[[#This Row],[Oprocentowanie]]/12</f>
        <v>0</v>
      </c>
      <c r="F340" s="9">
        <f>Table4211[[#This Row],[Cała rata]]-Table4211[[#This Row],[Odsetki normalne]]</f>
        <v>0</v>
      </c>
      <c r="G340" s="20">
        <f t="shared" si="17"/>
        <v>0</v>
      </c>
      <c r="H340" s="9"/>
      <c r="I340" s="9">
        <f>IF(I339-F340&gt;0.001,I339-F340-Table4211[[#This Row],[Ile nadpłacamy przy tej racie?]],0)</f>
        <v>0</v>
      </c>
      <c r="K340" s="9">
        <f>IF(Table4211[[#This Row],[Rok]]&lt;9,Table4211[[#This Row],[Odsetki normalne]]*50%,Table4211[[#This Row],[Odsetki normalne]])</f>
        <v>0</v>
      </c>
    </row>
    <row r="341" spans="2:11" x14ac:dyDescent="0.25">
      <c r="B341" s="1">
        <f t="shared" si="16"/>
        <v>28</v>
      </c>
      <c r="C341" s="4">
        <f t="shared" si="18"/>
        <v>325</v>
      </c>
      <c r="D341" s="5">
        <v>5.4800000000000001E-2</v>
      </c>
      <c r="E341" s="2">
        <f>I340*Table4211[[#This Row],[Oprocentowanie]]/12</f>
        <v>0</v>
      </c>
      <c r="F341" s="2">
        <f>Table4211[[#This Row],[Cała rata]]-Table4211[[#This Row],[Odsetki normalne]]</f>
        <v>0</v>
      </c>
      <c r="G341" s="20">
        <f t="shared" si="17"/>
        <v>0</v>
      </c>
      <c r="H341" s="2"/>
      <c r="I341" s="11">
        <f>IF(I340-F341&gt;0.001,I340-F341-Table4211[[#This Row],[Ile nadpłacamy przy tej racie?]],0)</f>
        <v>0</v>
      </c>
      <c r="K341" s="2">
        <f>IF(Table4211[[#This Row],[Rok]]&lt;9,Table4211[[#This Row],[Odsetki normalne]]*50%,Table4211[[#This Row],[Odsetki normalne]])</f>
        <v>0</v>
      </c>
    </row>
    <row r="342" spans="2:11" x14ac:dyDescent="0.25">
      <c r="B342" s="1">
        <f t="shared" si="16"/>
        <v>28</v>
      </c>
      <c r="C342" s="4">
        <f t="shared" si="18"/>
        <v>326</v>
      </c>
      <c r="D342" s="5">
        <v>5.4800000000000001E-2</v>
      </c>
      <c r="E342" s="2">
        <f>I341*Table4211[[#This Row],[Oprocentowanie]]/12</f>
        <v>0</v>
      </c>
      <c r="F342" s="2">
        <f>Table4211[[#This Row],[Cała rata]]-Table4211[[#This Row],[Odsetki normalne]]</f>
        <v>0</v>
      </c>
      <c r="G342" s="20">
        <f t="shared" si="17"/>
        <v>0</v>
      </c>
      <c r="H342" s="2"/>
      <c r="I342" s="11">
        <f>IF(I341-F342&gt;0.001,I341-F342-Table4211[[#This Row],[Ile nadpłacamy przy tej racie?]],0)</f>
        <v>0</v>
      </c>
      <c r="K342" s="2">
        <f>IF(Table4211[[#This Row],[Rok]]&lt;9,Table4211[[#This Row],[Odsetki normalne]]*50%,Table4211[[#This Row],[Odsetki normalne]])</f>
        <v>0</v>
      </c>
    </row>
    <row r="343" spans="2:11" x14ac:dyDescent="0.25">
      <c r="B343" s="1">
        <f t="shared" si="16"/>
        <v>28</v>
      </c>
      <c r="C343" s="4">
        <f t="shared" si="18"/>
        <v>327</v>
      </c>
      <c r="D343" s="5">
        <v>5.4800000000000001E-2</v>
      </c>
      <c r="E343" s="2">
        <f>I342*Table4211[[#This Row],[Oprocentowanie]]/12</f>
        <v>0</v>
      </c>
      <c r="F343" s="2">
        <f>Table4211[[#This Row],[Cała rata]]-Table4211[[#This Row],[Odsetki normalne]]</f>
        <v>0</v>
      </c>
      <c r="G343" s="20">
        <f t="shared" si="17"/>
        <v>0</v>
      </c>
      <c r="H343" s="2"/>
      <c r="I343" s="11">
        <f>IF(I342-F343&gt;0.001,I342-F343-Table4211[[#This Row],[Ile nadpłacamy przy tej racie?]],0)</f>
        <v>0</v>
      </c>
      <c r="K343" s="2">
        <f>IF(Table4211[[#This Row],[Rok]]&lt;9,Table4211[[#This Row],[Odsetki normalne]]*50%,Table4211[[#This Row],[Odsetki normalne]])</f>
        <v>0</v>
      </c>
    </row>
    <row r="344" spans="2:11" x14ac:dyDescent="0.25">
      <c r="B344" s="1">
        <f t="shared" si="16"/>
        <v>28</v>
      </c>
      <c r="C344" s="4">
        <f t="shared" si="18"/>
        <v>328</v>
      </c>
      <c r="D344" s="5">
        <v>5.4800000000000001E-2</v>
      </c>
      <c r="E344" s="2">
        <f>I343*Table4211[[#This Row],[Oprocentowanie]]/12</f>
        <v>0</v>
      </c>
      <c r="F344" s="2">
        <f>Table4211[[#This Row],[Cała rata]]-Table4211[[#This Row],[Odsetki normalne]]</f>
        <v>0</v>
      </c>
      <c r="G344" s="20">
        <f t="shared" si="17"/>
        <v>0</v>
      </c>
      <c r="H344" s="2"/>
      <c r="I344" s="11">
        <f>IF(I343-F344&gt;0.001,I343-F344-Table4211[[#This Row],[Ile nadpłacamy przy tej racie?]],0)</f>
        <v>0</v>
      </c>
      <c r="K344" s="2">
        <f>IF(Table4211[[#This Row],[Rok]]&lt;9,Table4211[[#This Row],[Odsetki normalne]]*50%,Table4211[[#This Row],[Odsetki normalne]])</f>
        <v>0</v>
      </c>
    </row>
    <row r="345" spans="2:11" x14ac:dyDescent="0.25">
      <c r="B345" s="1">
        <f t="shared" si="16"/>
        <v>28</v>
      </c>
      <c r="C345" s="4">
        <f t="shared" si="18"/>
        <v>329</v>
      </c>
      <c r="D345" s="5">
        <v>5.4800000000000001E-2</v>
      </c>
      <c r="E345" s="2">
        <f>I344*Table4211[[#This Row],[Oprocentowanie]]/12</f>
        <v>0</v>
      </c>
      <c r="F345" s="2">
        <f>Table4211[[#This Row],[Cała rata]]-Table4211[[#This Row],[Odsetki normalne]]</f>
        <v>0</v>
      </c>
      <c r="G345" s="20">
        <f t="shared" si="17"/>
        <v>0</v>
      </c>
      <c r="H345" s="2"/>
      <c r="I345" s="11">
        <f>IF(I344-F345&gt;0.001,I344-F345-Table4211[[#This Row],[Ile nadpłacamy przy tej racie?]],0)</f>
        <v>0</v>
      </c>
      <c r="K345" s="2">
        <f>IF(Table4211[[#This Row],[Rok]]&lt;9,Table4211[[#This Row],[Odsetki normalne]]*50%,Table4211[[#This Row],[Odsetki normalne]])</f>
        <v>0</v>
      </c>
    </row>
    <row r="346" spans="2:11" x14ac:dyDescent="0.25">
      <c r="B346" s="1">
        <f t="shared" si="16"/>
        <v>28</v>
      </c>
      <c r="C346" s="4">
        <f t="shared" si="18"/>
        <v>330</v>
      </c>
      <c r="D346" s="5">
        <v>5.4800000000000001E-2</v>
      </c>
      <c r="E346" s="2">
        <f>I345*Table4211[[#This Row],[Oprocentowanie]]/12</f>
        <v>0</v>
      </c>
      <c r="F346" s="2">
        <f>Table4211[[#This Row],[Cała rata]]-Table4211[[#This Row],[Odsetki normalne]]</f>
        <v>0</v>
      </c>
      <c r="G346" s="20">
        <f t="shared" si="17"/>
        <v>0</v>
      </c>
      <c r="H346" s="2"/>
      <c r="I346" s="11">
        <f>IF(I345-F346&gt;0.001,I345-F346-Table4211[[#This Row],[Ile nadpłacamy przy tej racie?]],0)</f>
        <v>0</v>
      </c>
      <c r="K346" s="2">
        <f>IF(Table4211[[#This Row],[Rok]]&lt;9,Table4211[[#This Row],[Odsetki normalne]]*50%,Table4211[[#This Row],[Odsetki normalne]])</f>
        <v>0</v>
      </c>
    </row>
    <row r="347" spans="2:11" x14ac:dyDescent="0.25">
      <c r="B347" s="1">
        <f t="shared" si="16"/>
        <v>28</v>
      </c>
      <c r="C347" s="4">
        <f t="shared" si="18"/>
        <v>331</v>
      </c>
      <c r="D347" s="5">
        <v>5.4800000000000001E-2</v>
      </c>
      <c r="E347" s="2">
        <f>I346*Table4211[[#This Row],[Oprocentowanie]]/12</f>
        <v>0</v>
      </c>
      <c r="F347" s="2">
        <f>Table4211[[#This Row],[Cała rata]]-Table4211[[#This Row],[Odsetki normalne]]</f>
        <v>0</v>
      </c>
      <c r="G347" s="20">
        <f t="shared" si="17"/>
        <v>0</v>
      </c>
      <c r="H347" s="2"/>
      <c r="I347" s="11">
        <f>IF(I346-F347&gt;0.001,I346-F347-Table4211[[#This Row],[Ile nadpłacamy przy tej racie?]],0)</f>
        <v>0</v>
      </c>
      <c r="K347" s="2">
        <f>IF(Table4211[[#This Row],[Rok]]&lt;9,Table4211[[#This Row],[Odsetki normalne]]*50%,Table4211[[#This Row],[Odsetki normalne]])</f>
        <v>0</v>
      </c>
    </row>
    <row r="348" spans="2:11" x14ac:dyDescent="0.25">
      <c r="B348" s="1">
        <f t="shared" si="16"/>
        <v>28</v>
      </c>
      <c r="C348" s="4">
        <f t="shared" si="18"/>
        <v>332</v>
      </c>
      <c r="D348" s="5">
        <v>5.4800000000000001E-2</v>
      </c>
      <c r="E348" s="2">
        <f>I347*Table4211[[#This Row],[Oprocentowanie]]/12</f>
        <v>0</v>
      </c>
      <c r="F348" s="2">
        <f>Table4211[[#This Row],[Cała rata]]-Table4211[[#This Row],[Odsetki normalne]]</f>
        <v>0</v>
      </c>
      <c r="G348" s="20">
        <f t="shared" si="17"/>
        <v>0</v>
      </c>
      <c r="H348" s="2"/>
      <c r="I348" s="11">
        <f>IF(I347-F348&gt;0.001,I347-F348-Table4211[[#This Row],[Ile nadpłacamy przy tej racie?]],0)</f>
        <v>0</v>
      </c>
      <c r="K348" s="2">
        <f>IF(Table4211[[#This Row],[Rok]]&lt;9,Table4211[[#This Row],[Odsetki normalne]]*50%,Table4211[[#This Row],[Odsetki normalne]])</f>
        <v>0</v>
      </c>
    </row>
    <row r="349" spans="2:11" x14ac:dyDescent="0.25">
      <c r="B349" s="1">
        <f t="shared" si="16"/>
        <v>28</v>
      </c>
      <c r="C349" s="4">
        <f t="shared" si="18"/>
        <v>333</v>
      </c>
      <c r="D349" s="5">
        <v>5.4800000000000001E-2</v>
      </c>
      <c r="E349" s="2">
        <f>I348*Table4211[[#This Row],[Oprocentowanie]]/12</f>
        <v>0</v>
      </c>
      <c r="F349" s="2">
        <f>Table4211[[#This Row],[Cała rata]]-Table4211[[#This Row],[Odsetki normalne]]</f>
        <v>0</v>
      </c>
      <c r="G349" s="20">
        <f t="shared" si="17"/>
        <v>0</v>
      </c>
      <c r="H349" s="2"/>
      <c r="I349" s="11">
        <f>IF(I348-F349&gt;0.001,I348-F349-Table4211[[#This Row],[Ile nadpłacamy przy tej racie?]],0)</f>
        <v>0</v>
      </c>
      <c r="K349" s="2">
        <f>IF(Table4211[[#This Row],[Rok]]&lt;9,Table4211[[#This Row],[Odsetki normalne]]*50%,Table4211[[#This Row],[Odsetki normalne]])</f>
        <v>0</v>
      </c>
    </row>
    <row r="350" spans="2:11" x14ac:dyDescent="0.25">
      <c r="B350" s="1">
        <f t="shared" si="16"/>
        <v>28</v>
      </c>
      <c r="C350" s="4">
        <f t="shared" si="18"/>
        <v>334</v>
      </c>
      <c r="D350" s="5">
        <v>5.4800000000000001E-2</v>
      </c>
      <c r="E350" s="2">
        <f>I349*Table4211[[#This Row],[Oprocentowanie]]/12</f>
        <v>0</v>
      </c>
      <c r="F350" s="2">
        <f>Table4211[[#This Row],[Cała rata]]-Table4211[[#This Row],[Odsetki normalne]]</f>
        <v>0</v>
      </c>
      <c r="G350" s="20">
        <f t="shared" si="17"/>
        <v>0</v>
      </c>
      <c r="H350" s="2"/>
      <c r="I350" s="11">
        <f>IF(I349-F350&gt;0.001,I349-F350-Table4211[[#This Row],[Ile nadpłacamy przy tej racie?]],0)</f>
        <v>0</v>
      </c>
      <c r="K350" s="2">
        <f>IF(Table4211[[#This Row],[Rok]]&lt;9,Table4211[[#This Row],[Odsetki normalne]]*50%,Table4211[[#This Row],[Odsetki normalne]])</f>
        <v>0</v>
      </c>
    </row>
    <row r="351" spans="2:11" x14ac:dyDescent="0.25">
      <c r="B351" s="1">
        <f t="shared" si="16"/>
        <v>28</v>
      </c>
      <c r="C351" s="4">
        <f t="shared" si="18"/>
        <v>335</v>
      </c>
      <c r="D351" s="5">
        <v>5.4800000000000001E-2</v>
      </c>
      <c r="E351" s="2">
        <f>I350*Table4211[[#This Row],[Oprocentowanie]]/12</f>
        <v>0</v>
      </c>
      <c r="F351" s="2">
        <f>Table4211[[#This Row],[Cała rata]]-Table4211[[#This Row],[Odsetki normalne]]</f>
        <v>0</v>
      </c>
      <c r="G351" s="20">
        <f t="shared" si="17"/>
        <v>0</v>
      </c>
      <c r="H351" s="2"/>
      <c r="I351" s="11">
        <f>IF(I350-F351&gt;0.001,I350-F351-Table4211[[#This Row],[Ile nadpłacamy przy tej racie?]],0)</f>
        <v>0</v>
      </c>
      <c r="K351" s="2">
        <f>IF(Table4211[[#This Row],[Rok]]&lt;9,Table4211[[#This Row],[Odsetki normalne]]*50%,Table4211[[#This Row],[Odsetki normalne]])</f>
        <v>0</v>
      </c>
    </row>
    <row r="352" spans="2:11" x14ac:dyDescent="0.25">
      <c r="B352" s="1">
        <f t="shared" si="16"/>
        <v>28</v>
      </c>
      <c r="C352" s="4">
        <f t="shared" si="18"/>
        <v>336</v>
      </c>
      <c r="D352" s="5">
        <v>5.4800000000000001E-2</v>
      </c>
      <c r="E352" s="2">
        <f>I351*Table4211[[#This Row],[Oprocentowanie]]/12</f>
        <v>0</v>
      </c>
      <c r="F352" s="2">
        <f>Table4211[[#This Row],[Cała rata]]-Table4211[[#This Row],[Odsetki normalne]]</f>
        <v>0</v>
      </c>
      <c r="G352" s="20">
        <f t="shared" si="17"/>
        <v>0</v>
      </c>
      <c r="H352" s="2"/>
      <c r="I352" s="11">
        <f>IF(I351-F352&gt;0.001,I351-F352-Table4211[[#This Row],[Ile nadpłacamy przy tej racie?]],0)</f>
        <v>0</v>
      </c>
      <c r="K352" s="2">
        <f>IF(Table4211[[#This Row],[Rok]]&lt;9,Table4211[[#This Row],[Odsetki normalne]]*50%,Table4211[[#This Row],[Odsetki normalne]])</f>
        <v>0</v>
      </c>
    </row>
    <row r="353" spans="2:11" x14ac:dyDescent="0.25">
      <c r="B353" s="6">
        <f t="shared" si="16"/>
        <v>29</v>
      </c>
      <c r="C353" s="7">
        <f t="shared" si="18"/>
        <v>337</v>
      </c>
      <c r="D353" s="8">
        <v>5.4800000000000001E-2</v>
      </c>
      <c r="E353" s="9">
        <f>I352*Table4211[[#This Row],[Oprocentowanie]]/12</f>
        <v>0</v>
      </c>
      <c r="F353" s="9">
        <f>Table4211[[#This Row],[Cała rata]]-Table4211[[#This Row],[Odsetki normalne]]</f>
        <v>0</v>
      </c>
      <c r="G353" s="20">
        <f t="shared" si="17"/>
        <v>0</v>
      </c>
      <c r="H353" s="9"/>
      <c r="I353" s="9">
        <f>IF(I352-F353&gt;0.001,I352-F353-Table4211[[#This Row],[Ile nadpłacamy przy tej racie?]],0)</f>
        <v>0</v>
      </c>
      <c r="K353" s="9">
        <f>IF(Table4211[[#This Row],[Rok]]&lt;9,Table4211[[#This Row],[Odsetki normalne]]*50%,Table4211[[#This Row],[Odsetki normalne]])</f>
        <v>0</v>
      </c>
    </row>
    <row r="354" spans="2:11" x14ac:dyDescent="0.25">
      <c r="B354" s="6">
        <f t="shared" si="16"/>
        <v>29</v>
      </c>
      <c r="C354" s="7">
        <f t="shared" si="18"/>
        <v>338</v>
      </c>
      <c r="D354" s="8">
        <v>5.4800000000000001E-2</v>
      </c>
      <c r="E354" s="9">
        <f>I353*Table4211[[#This Row],[Oprocentowanie]]/12</f>
        <v>0</v>
      </c>
      <c r="F354" s="9">
        <f>Table4211[[#This Row],[Cała rata]]-Table4211[[#This Row],[Odsetki normalne]]</f>
        <v>0</v>
      </c>
      <c r="G354" s="20">
        <f t="shared" si="17"/>
        <v>0</v>
      </c>
      <c r="H354" s="9"/>
      <c r="I354" s="9">
        <f>IF(I353-F354&gt;0.001,I353-F354-Table4211[[#This Row],[Ile nadpłacamy przy tej racie?]],0)</f>
        <v>0</v>
      </c>
      <c r="K354" s="9">
        <f>IF(Table4211[[#This Row],[Rok]]&lt;9,Table4211[[#This Row],[Odsetki normalne]]*50%,Table4211[[#This Row],[Odsetki normalne]])</f>
        <v>0</v>
      </c>
    </row>
    <row r="355" spans="2:11" x14ac:dyDescent="0.25">
      <c r="B355" s="6">
        <f t="shared" si="16"/>
        <v>29</v>
      </c>
      <c r="C355" s="7">
        <f t="shared" si="18"/>
        <v>339</v>
      </c>
      <c r="D355" s="8">
        <v>5.4800000000000001E-2</v>
      </c>
      <c r="E355" s="9">
        <f>I354*Table4211[[#This Row],[Oprocentowanie]]/12</f>
        <v>0</v>
      </c>
      <c r="F355" s="9">
        <f>Table4211[[#This Row],[Cała rata]]-Table4211[[#This Row],[Odsetki normalne]]</f>
        <v>0</v>
      </c>
      <c r="G355" s="20">
        <f t="shared" si="17"/>
        <v>0</v>
      </c>
      <c r="H355" s="9"/>
      <c r="I355" s="9">
        <f>IF(I354-F355&gt;0.001,I354-F355-Table4211[[#This Row],[Ile nadpłacamy przy tej racie?]],0)</f>
        <v>0</v>
      </c>
      <c r="K355" s="9">
        <f>IF(Table4211[[#This Row],[Rok]]&lt;9,Table4211[[#This Row],[Odsetki normalne]]*50%,Table4211[[#This Row],[Odsetki normalne]])</f>
        <v>0</v>
      </c>
    </row>
    <row r="356" spans="2:11" x14ac:dyDescent="0.25">
      <c r="B356" s="6">
        <f t="shared" si="16"/>
        <v>29</v>
      </c>
      <c r="C356" s="7">
        <f t="shared" si="18"/>
        <v>340</v>
      </c>
      <c r="D356" s="8">
        <v>5.4800000000000001E-2</v>
      </c>
      <c r="E356" s="9">
        <f>I355*Table4211[[#This Row],[Oprocentowanie]]/12</f>
        <v>0</v>
      </c>
      <c r="F356" s="9">
        <f>Table4211[[#This Row],[Cała rata]]-Table4211[[#This Row],[Odsetki normalne]]</f>
        <v>0</v>
      </c>
      <c r="G356" s="20">
        <f t="shared" si="17"/>
        <v>0</v>
      </c>
      <c r="H356" s="9"/>
      <c r="I356" s="9">
        <f>IF(I355-F356&gt;0.001,I355-F356-Table4211[[#This Row],[Ile nadpłacamy przy tej racie?]],0)</f>
        <v>0</v>
      </c>
      <c r="K356" s="9">
        <f>IF(Table4211[[#This Row],[Rok]]&lt;9,Table4211[[#This Row],[Odsetki normalne]]*50%,Table4211[[#This Row],[Odsetki normalne]])</f>
        <v>0</v>
      </c>
    </row>
    <row r="357" spans="2:11" x14ac:dyDescent="0.25">
      <c r="B357" s="6">
        <f t="shared" si="16"/>
        <v>29</v>
      </c>
      <c r="C357" s="7">
        <f t="shared" si="18"/>
        <v>341</v>
      </c>
      <c r="D357" s="8">
        <v>5.4800000000000001E-2</v>
      </c>
      <c r="E357" s="9">
        <f>I356*Table4211[[#This Row],[Oprocentowanie]]/12</f>
        <v>0</v>
      </c>
      <c r="F357" s="9">
        <f>Table4211[[#This Row],[Cała rata]]-Table4211[[#This Row],[Odsetki normalne]]</f>
        <v>0</v>
      </c>
      <c r="G357" s="20">
        <f t="shared" si="17"/>
        <v>0</v>
      </c>
      <c r="H357" s="9"/>
      <c r="I357" s="9">
        <f>IF(I356-F357&gt;0.001,I356-F357-Table4211[[#This Row],[Ile nadpłacamy przy tej racie?]],0)</f>
        <v>0</v>
      </c>
      <c r="K357" s="9">
        <f>IF(Table4211[[#This Row],[Rok]]&lt;9,Table4211[[#This Row],[Odsetki normalne]]*50%,Table4211[[#This Row],[Odsetki normalne]])</f>
        <v>0</v>
      </c>
    </row>
    <row r="358" spans="2:11" x14ac:dyDescent="0.25">
      <c r="B358" s="6">
        <f t="shared" si="16"/>
        <v>29</v>
      </c>
      <c r="C358" s="7">
        <f t="shared" si="18"/>
        <v>342</v>
      </c>
      <c r="D358" s="8">
        <v>5.4800000000000001E-2</v>
      </c>
      <c r="E358" s="9">
        <f>I357*Table4211[[#This Row],[Oprocentowanie]]/12</f>
        <v>0</v>
      </c>
      <c r="F358" s="9">
        <f>Table4211[[#This Row],[Cała rata]]-Table4211[[#This Row],[Odsetki normalne]]</f>
        <v>0</v>
      </c>
      <c r="G358" s="20">
        <f t="shared" si="17"/>
        <v>0</v>
      </c>
      <c r="H358" s="9"/>
      <c r="I358" s="9">
        <f>IF(I357-F358&gt;0.001,I357-F358-Table4211[[#This Row],[Ile nadpłacamy przy tej racie?]],0)</f>
        <v>0</v>
      </c>
      <c r="K358" s="9">
        <f>IF(Table4211[[#This Row],[Rok]]&lt;9,Table4211[[#This Row],[Odsetki normalne]]*50%,Table4211[[#This Row],[Odsetki normalne]])</f>
        <v>0</v>
      </c>
    </row>
    <row r="359" spans="2:11" x14ac:dyDescent="0.25">
      <c r="B359" s="6">
        <f t="shared" si="16"/>
        <v>29</v>
      </c>
      <c r="C359" s="7">
        <f t="shared" si="18"/>
        <v>343</v>
      </c>
      <c r="D359" s="8">
        <v>5.4800000000000001E-2</v>
      </c>
      <c r="E359" s="9">
        <f>I358*Table4211[[#This Row],[Oprocentowanie]]/12</f>
        <v>0</v>
      </c>
      <c r="F359" s="9">
        <f>Table4211[[#This Row],[Cała rata]]-Table4211[[#This Row],[Odsetki normalne]]</f>
        <v>0</v>
      </c>
      <c r="G359" s="20">
        <f t="shared" si="17"/>
        <v>0</v>
      </c>
      <c r="H359" s="9"/>
      <c r="I359" s="9">
        <f>IF(I358-F359&gt;0.001,I358-F359-Table4211[[#This Row],[Ile nadpłacamy przy tej racie?]],0)</f>
        <v>0</v>
      </c>
      <c r="K359" s="9">
        <f>IF(Table4211[[#This Row],[Rok]]&lt;9,Table4211[[#This Row],[Odsetki normalne]]*50%,Table4211[[#This Row],[Odsetki normalne]])</f>
        <v>0</v>
      </c>
    </row>
    <row r="360" spans="2:11" x14ac:dyDescent="0.25">
      <c r="B360" s="6">
        <f t="shared" si="16"/>
        <v>29</v>
      </c>
      <c r="C360" s="7">
        <f t="shared" si="18"/>
        <v>344</v>
      </c>
      <c r="D360" s="8">
        <v>5.4800000000000001E-2</v>
      </c>
      <c r="E360" s="9">
        <f>I359*Table4211[[#This Row],[Oprocentowanie]]/12</f>
        <v>0</v>
      </c>
      <c r="F360" s="9">
        <f>Table4211[[#This Row],[Cała rata]]-Table4211[[#This Row],[Odsetki normalne]]</f>
        <v>0</v>
      </c>
      <c r="G360" s="20">
        <f t="shared" si="17"/>
        <v>0</v>
      </c>
      <c r="H360" s="9"/>
      <c r="I360" s="9">
        <f>IF(I359-F360&gt;0.001,I359-F360-Table4211[[#This Row],[Ile nadpłacamy przy tej racie?]],0)</f>
        <v>0</v>
      </c>
      <c r="K360" s="9">
        <f>IF(Table4211[[#This Row],[Rok]]&lt;9,Table4211[[#This Row],[Odsetki normalne]]*50%,Table4211[[#This Row],[Odsetki normalne]])</f>
        <v>0</v>
      </c>
    </row>
    <row r="361" spans="2:11" x14ac:dyDescent="0.25">
      <c r="B361" s="6">
        <f t="shared" si="16"/>
        <v>29</v>
      </c>
      <c r="C361" s="7">
        <f t="shared" si="18"/>
        <v>345</v>
      </c>
      <c r="D361" s="8">
        <v>5.4800000000000001E-2</v>
      </c>
      <c r="E361" s="9">
        <f>I360*Table4211[[#This Row],[Oprocentowanie]]/12</f>
        <v>0</v>
      </c>
      <c r="F361" s="9">
        <f>Table4211[[#This Row],[Cała rata]]-Table4211[[#This Row],[Odsetki normalne]]</f>
        <v>0</v>
      </c>
      <c r="G361" s="20">
        <f t="shared" si="17"/>
        <v>0</v>
      </c>
      <c r="H361" s="9"/>
      <c r="I361" s="9">
        <f>IF(I360-F361&gt;0.001,I360-F361-Table4211[[#This Row],[Ile nadpłacamy przy tej racie?]],0)</f>
        <v>0</v>
      </c>
      <c r="K361" s="9">
        <f>IF(Table4211[[#This Row],[Rok]]&lt;9,Table4211[[#This Row],[Odsetki normalne]]*50%,Table4211[[#This Row],[Odsetki normalne]])</f>
        <v>0</v>
      </c>
    </row>
    <row r="362" spans="2:11" x14ac:dyDescent="0.25">
      <c r="B362" s="6">
        <f t="shared" si="16"/>
        <v>29</v>
      </c>
      <c r="C362" s="7">
        <f t="shared" si="18"/>
        <v>346</v>
      </c>
      <c r="D362" s="8">
        <v>5.4800000000000001E-2</v>
      </c>
      <c r="E362" s="9">
        <f>I361*Table4211[[#This Row],[Oprocentowanie]]/12</f>
        <v>0</v>
      </c>
      <c r="F362" s="9">
        <f>Table4211[[#This Row],[Cała rata]]-Table4211[[#This Row],[Odsetki normalne]]</f>
        <v>0</v>
      </c>
      <c r="G362" s="20">
        <f t="shared" si="17"/>
        <v>0</v>
      </c>
      <c r="H362" s="9"/>
      <c r="I362" s="9">
        <f>IF(I361-F362&gt;0.001,I361-F362-Table4211[[#This Row],[Ile nadpłacamy przy tej racie?]],0)</f>
        <v>0</v>
      </c>
      <c r="K362" s="9">
        <f>IF(Table4211[[#This Row],[Rok]]&lt;9,Table4211[[#This Row],[Odsetki normalne]]*50%,Table4211[[#This Row],[Odsetki normalne]])</f>
        <v>0</v>
      </c>
    </row>
    <row r="363" spans="2:11" x14ac:dyDescent="0.25">
      <c r="B363" s="6">
        <f t="shared" si="16"/>
        <v>29</v>
      </c>
      <c r="C363" s="7">
        <f t="shared" si="18"/>
        <v>347</v>
      </c>
      <c r="D363" s="8">
        <v>5.4800000000000001E-2</v>
      </c>
      <c r="E363" s="9">
        <f>I362*Table4211[[#This Row],[Oprocentowanie]]/12</f>
        <v>0</v>
      </c>
      <c r="F363" s="9">
        <f>Table4211[[#This Row],[Cała rata]]-Table4211[[#This Row],[Odsetki normalne]]</f>
        <v>0</v>
      </c>
      <c r="G363" s="20">
        <f t="shared" si="17"/>
        <v>0</v>
      </c>
      <c r="H363" s="9"/>
      <c r="I363" s="9">
        <f>IF(I362-F363&gt;0.001,I362-F363-Table4211[[#This Row],[Ile nadpłacamy przy tej racie?]],0)</f>
        <v>0</v>
      </c>
      <c r="K363" s="9">
        <f>IF(Table4211[[#This Row],[Rok]]&lt;9,Table4211[[#This Row],[Odsetki normalne]]*50%,Table4211[[#This Row],[Odsetki normalne]])</f>
        <v>0</v>
      </c>
    </row>
    <row r="364" spans="2:11" x14ac:dyDescent="0.25">
      <c r="B364" s="6">
        <f t="shared" si="16"/>
        <v>29</v>
      </c>
      <c r="C364" s="7">
        <f t="shared" si="18"/>
        <v>348</v>
      </c>
      <c r="D364" s="8">
        <v>5.4800000000000001E-2</v>
      </c>
      <c r="E364" s="9">
        <f>I363*Table4211[[#This Row],[Oprocentowanie]]/12</f>
        <v>0</v>
      </c>
      <c r="F364" s="9">
        <f>Table4211[[#This Row],[Cała rata]]-Table4211[[#This Row],[Odsetki normalne]]</f>
        <v>0</v>
      </c>
      <c r="G364" s="20">
        <f t="shared" si="17"/>
        <v>0</v>
      </c>
      <c r="H364" s="9"/>
      <c r="I364" s="9">
        <f>IF(I363-F364&gt;0.001,I363-F364-Table4211[[#This Row],[Ile nadpłacamy przy tej racie?]],0)</f>
        <v>0</v>
      </c>
      <c r="K364" s="9">
        <f>IF(Table4211[[#This Row],[Rok]]&lt;9,Table4211[[#This Row],[Odsetki normalne]]*50%,Table4211[[#This Row],[Odsetki normalne]])</f>
        <v>0</v>
      </c>
    </row>
    <row r="365" spans="2:11" x14ac:dyDescent="0.25">
      <c r="B365" s="1">
        <f t="shared" si="16"/>
        <v>30</v>
      </c>
      <c r="C365" s="4">
        <f t="shared" si="18"/>
        <v>349</v>
      </c>
      <c r="D365" s="5">
        <v>5.4800000000000001E-2</v>
      </c>
      <c r="E365" s="2">
        <f>I364*Table4211[[#This Row],[Oprocentowanie]]/12</f>
        <v>0</v>
      </c>
      <c r="F365" s="2">
        <f>Table4211[[#This Row],[Cała rata]]-Table4211[[#This Row],[Odsetki normalne]]</f>
        <v>0</v>
      </c>
      <c r="G365" s="20">
        <f t="shared" si="17"/>
        <v>0</v>
      </c>
      <c r="H365" s="2"/>
      <c r="I365" s="11">
        <f>IF(I364-F365&gt;0.001,I364-F365-Table4211[[#This Row],[Ile nadpłacamy przy tej racie?]],0)</f>
        <v>0</v>
      </c>
      <c r="K365" s="2">
        <f>IF(Table4211[[#This Row],[Rok]]&lt;9,Table4211[[#This Row],[Odsetki normalne]]*50%,Table4211[[#This Row],[Odsetki normalne]])</f>
        <v>0</v>
      </c>
    </row>
    <row r="366" spans="2:11" x14ac:dyDescent="0.25">
      <c r="B366" s="1">
        <f t="shared" si="16"/>
        <v>30</v>
      </c>
      <c r="C366" s="4">
        <f t="shared" si="18"/>
        <v>350</v>
      </c>
      <c r="D366" s="5">
        <v>5.4800000000000001E-2</v>
      </c>
      <c r="E366" s="2">
        <f>I365*Table4211[[#This Row],[Oprocentowanie]]/12</f>
        <v>0</v>
      </c>
      <c r="F366" s="2">
        <f>Table4211[[#This Row],[Cała rata]]-Table4211[[#This Row],[Odsetki normalne]]</f>
        <v>0</v>
      </c>
      <c r="G366" s="20">
        <f t="shared" si="17"/>
        <v>0</v>
      </c>
      <c r="H366" s="2"/>
      <c r="I366" s="11">
        <f>IF(I365-F366&gt;0.001,I365-F366-Table4211[[#This Row],[Ile nadpłacamy przy tej racie?]],0)</f>
        <v>0</v>
      </c>
      <c r="K366" s="2">
        <f>IF(Table4211[[#This Row],[Rok]]&lt;9,Table4211[[#This Row],[Odsetki normalne]]*50%,Table4211[[#This Row],[Odsetki normalne]])</f>
        <v>0</v>
      </c>
    </row>
    <row r="367" spans="2:11" x14ac:dyDescent="0.25">
      <c r="B367" s="1">
        <f t="shared" si="16"/>
        <v>30</v>
      </c>
      <c r="C367" s="4">
        <f t="shared" si="18"/>
        <v>351</v>
      </c>
      <c r="D367" s="5">
        <v>5.4800000000000001E-2</v>
      </c>
      <c r="E367" s="2">
        <f>I366*Table4211[[#This Row],[Oprocentowanie]]/12</f>
        <v>0</v>
      </c>
      <c r="F367" s="2">
        <f>Table4211[[#This Row],[Cała rata]]-Table4211[[#This Row],[Odsetki normalne]]</f>
        <v>0</v>
      </c>
      <c r="G367" s="20">
        <f t="shared" si="17"/>
        <v>0</v>
      </c>
      <c r="H367" s="2"/>
      <c r="I367" s="11">
        <f>IF(I366-F367&gt;0.001,I366-F367-Table4211[[#This Row],[Ile nadpłacamy przy tej racie?]],0)</f>
        <v>0</v>
      </c>
      <c r="K367" s="2">
        <f>IF(Table4211[[#This Row],[Rok]]&lt;9,Table4211[[#This Row],[Odsetki normalne]]*50%,Table4211[[#This Row],[Odsetki normalne]])</f>
        <v>0</v>
      </c>
    </row>
    <row r="368" spans="2:11" x14ac:dyDescent="0.25">
      <c r="B368" s="1">
        <f t="shared" si="16"/>
        <v>30</v>
      </c>
      <c r="C368" s="4">
        <f t="shared" si="18"/>
        <v>352</v>
      </c>
      <c r="D368" s="5">
        <v>5.4800000000000001E-2</v>
      </c>
      <c r="E368" s="2">
        <f>I367*Table4211[[#This Row],[Oprocentowanie]]/12</f>
        <v>0</v>
      </c>
      <c r="F368" s="2">
        <f>Table4211[[#This Row],[Cała rata]]-Table4211[[#This Row],[Odsetki normalne]]</f>
        <v>0</v>
      </c>
      <c r="G368" s="20">
        <f t="shared" si="17"/>
        <v>0</v>
      </c>
      <c r="H368" s="2"/>
      <c r="I368" s="11">
        <f>IF(I367-F368&gt;0.001,I367-F368-Table4211[[#This Row],[Ile nadpłacamy przy tej racie?]],0)</f>
        <v>0</v>
      </c>
      <c r="K368" s="2">
        <f>IF(Table4211[[#This Row],[Rok]]&lt;9,Table4211[[#This Row],[Odsetki normalne]]*50%,Table4211[[#This Row],[Odsetki normalne]])</f>
        <v>0</v>
      </c>
    </row>
    <row r="369" spans="2:11" x14ac:dyDescent="0.25">
      <c r="B369" s="1">
        <f t="shared" si="16"/>
        <v>30</v>
      </c>
      <c r="C369" s="4">
        <f t="shared" si="18"/>
        <v>353</v>
      </c>
      <c r="D369" s="5">
        <v>5.4800000000000001E-2</v>
      </c>
      <c r="E369" s="2">
        <f>I368*Table4211[[#This Row],[Oprocentowanie]]/12</f>
        <v>0</v>
      </c>
      <c r="F369" s="2">
        <f>Table4211[[#This Row],[Cała rata]]-Table4211[[#This Row],[Odsetki normalne]]</f>
        <v>0</v>
      </c>
      <c r="G369" s="20">
        <f t="shared" si="17"/>
        <v>0</v>
      </c>
      <c r="H369" s="2"/>
      <c r="I369" s="11">
        <f>IF(I368-F369&gt;0.001,I368-F369-Table4211[[#This Row],[Ile nadpłacamy przy tej racie?]],0)</f>
        <v>0</v>
      </c>
      <c r="K369" s="2">
        <f>IF(Table4211[[#This Row],[Rok]]&lt;9,Table4211[[#This Row],[Odsetki normalne]]*50%,Table4211[[#This Row],[Odsetki normalne]])</f>
        <v>0</v>
      </c>
    </row>
    <row r="370" spans="2:11" x14ac:dyDescent="0.25">
      <c r="B370" s="1">
        <f t="shared" si="16"/>
        <v>30</v>
      </c>
      <c r="C370" s="4">
        <f t="shared" si="18"/>
        <v>354</v>
      </c>
      <c r="D370" s="5">
        <v>5.4800000000000001E-2</v>
      </c>
      <c r="E370" s="2">
        <f>I369*Table4211[[#This Row],[Oprocentowanie]]/12</f>
        <v>0</v>
      </c>
      <c r="F370" s="2">
        <f>Table4211[[#This Row],[Cała rata]]-Table4211[[#This Row],[Odsetki normalne]]</f>
        <v>0</v>
      </c>
      <c r="G370" s="20">
        <f t="shared" si="17"/>
        <v>0</v>
      </c>
      <c r="H370" s="2"/>
      <c r="I370" s="11">
        <f>IF(I369-F370&gt;0.001,I369-F370-Table4211[[#This Row],[Ile nadpłacamy przy tej racie?]],0)</f>
        <v>0</v>
      </c>
      <c r="K370" s="2">
        <f>IF(Table4211[[#This Row],[Rok]]&lt;9,Table4211[[#This Row],[Odsetki normalne]]*50%,Table4211[[#This Row],[Odsetki normalne]])</f>
        <v>0</v>
      </c>
    </row>
    <row r="371" spans="2:11" x14ac:dyDescent="0.25">
      <c r="B371" s="1">
        <f t="shared" si="16"/>
        <v>30</v>
      </c>
      <c r="C371" s="4">
        <f t="shared" si="18"/>
        <v>355</v>
      </c>
      <c r="D371" s="5">
        <v>5.4800000000000001E-2</v>
      </c>
      <c r="E371" s="2">
        <f>I370*Table4211[[#This Row],[Oprocentowanie]]/12</f>
        <v>0</v>
      </c>
      <c r="F371" s="2">
        <f>Table4211[[#This Row],[Cała rata]]-Table4211[[#This Row],[Odsetki normalne]]</f>
        <v>0</v>
      </c>
      <c r="G371" s="20">
        <f t="shared" si="17"/>
        <v>0</v>
      </c>
      <c r="H371" s="2"/>
      <c r="I371" s="11">
        <f>IF(I370-F371&gt;0.001,I370-F371-Table4211[[#This Row],[Ile nadpłacamy przy tej racie?]],0)</f>
        <v>0</v>
      </c>
      <c r="K371" s="2">
        <f>IF(Table4211[[#This Row],[Rok]]&lt;9,Table4211[[#This Row],[Odsetki normalne]]*50%,Table4211[[#This Row],[Odsetki normalne]])</f>
        <v>0</v>
      </c>
    </row>
    <row r="372" spans="2:11" x14ac:dyDescent="0.25">
      <c r="B372" s="1">
        <f t="shared" si="16"/>
        <v>30</v>
      </c>
      <c r="C372" s="4">
        <f t="shared" si="18"/>
        <v>356</v>
      </c>
      <c r="D372" s="5">
        <v>5.4800000000000001E-2</v>
      </c>
      <c r="E372" s="2">
        <f>I371*Table4211[[#This Row],[Oprocentowanie]]/12</f>
        <v>0</v>
      </c>
      <c r="F372" s="2">
        <f>Table4211[[#This Row],[Cała rata]]-Table4211[[#This Row],[Odsetki normalne]]</f>
        <v>0</v>
      </c>
      <c r="G372" s="20">
        <f t="shared" si="17"/>
        <v>0</v>
      </c>
      <c r="H372" s="2"/>
      <c r="I372" s="11">
        <f>IF(I371-F372&gt;0.001,I371-F372-Table4211[[#This Row],[Ile nadpłacamy przy tej racie?]],0)</f>
        <v>0</v>
      </c>
      <c r="K372" s="2">
        <f>IF(Table4211[[#This Row],[Rok]]&lt;9,Table4211[[#This Row],[Odsetki normalne]]*50%,Table4211[[#This Row],[Odsetki normalne]])</f>
        <v>0</v>
      </c>
    </row>
    <row r="373" spans="2:11" x14ac:dyDescent="0.25">
      <c r="B373" s="1">
        <f t="shared" si="16"/>
        <v>30</v>
      </c>
      <c r="C373" s="4">
        <f t="shared" si="18"/>
        <v>357</v>
      </c>
      <c r="D373" s="5">
        <v>5.4800000000000001E-2</v>
      </c>
      <c r="E373" s="2">
        <f>I372*Table4211[[#This Row],[Oprocentowanie]]/12</f>
        <v>0</v>
      </c>
      <c r="F373" s="2">
        <f>Table4211[[#This Row],[Cała rata]]-Table4211[[#This Row],[Odsetki normalne]]</f>
        <v>0</v>
      </c>
      <c r="G373" s="20">
        <f t="shared" si="17"/>
        <v>0</v>
      </c>
      <c r="H373" s="2"/>
      <c r="I373" s="11">
        <f>IF(I372-F373&gt;0.001,I372-F373-Table4211[[#This Row],[Ile nadpłacamy przy tej racie?]],0)</f>
        <v>0</v>
      </c>
      <c r="K373" s="2">
        <f>IF(Table4211[[#This Row],[Rok]]&lt;9,Table4211[[#This Row],[Odsetki normalne]]*50%,Table4211[[#This Row],[Odsetki normalne]])</f>
        <v>0</v>
      </c>
    </row>
    <row r="374" spans="2:11" x14ac:dyDescent="0.25">
      <c r="B374" s="1">
        <f t="shared" si="16"/>
        <v>30</v>
      </c>
      <c r="C374" s="4">
        <f t="shared" si="18"/>
        <v>358</v>
      </c>
      <c r="D374" s="5">
        <v>5.4800000000000001E-2</v>
      </c>
      <c r="E374" s="2">
        <f>I373*Table4211[[#This Row],[Oprocentowanie]]/12</f>
        <v>0</v>
      </c>
      <c r="F374" s="2">
        <f>Table4211[[#This Row],[Cała rata]]-Table4211[[#This Row],[Odsetki normalne]]</f>
        <v>0</v>
      </c>
      <c r="G374" s="20">
        <f t="shared" si="17"/>
        <v>0</v>
      </c>
      <c r="H374" s="2"/>
      <c r="I374" s="11">
        <f>IF(I373-F374&gt;0.001,I373-F374-Table4211[[#This Row],[Ile nadpłacamy przy tej racie?]],0)</f>
        <v>0</v>
      </c>
      <c r="K374" s="2">
        <f>IF(Table4211[[#This Row],[Rok]]&lt;9,Table4211[[#This Row],[Odsetki normalne]]*50%,Table4211[[#This Row],[Odsetki normalne]])</f>
        <v>0</v>
      </c>
    </row>
    <row r="375" spans="2:11" x14ac:dyDescent="0.25">
      <c r="B375" s="1">
        <f t="shared" si="16"/>
        <v>30</v>
      </c>
      <c r="C375" s="4">
        <f t="shared" si="18"/>
        <v>359</v>
      </c>
      <c r="D375" s="5">
        <v>5.4800000000000001E-2</v>
      </c>
      <c r="E375" s="2">
        <f>I374*Table4211[[#This Row],[Oprocentowanie]]/12</f>
        <v>0</v>
      </c>
      <c r="F375" s="2">
        <f>Table4211[[#This Row],[Cała rata]]-Table4211[[#This Row],[Odsetki normalne]]</f>
        <v>0</v>
      </c>
      <c r="G375" s="20">
        <f t="shared" si="17"/>
        <v>0</v>
      </c>
      <c r="H375" s="2"/>
      <c r="I375" s="11">
        <f>IF(I374-F375&gt;0.001,I374-F375-Table4211[[#This Row],[Ile nadpłacamy przy tej racie?]],0)</f>
        <v>0</v>
      </c>
      <c r="K375" s="2">
        <f>IF(Table4211[[#This Row],[Rok]]&lt;9,Table4211[[#This Row],[Odsetki normalne]]*50%,Table4211[[#This Row],[Odsetki normalne]])</f>
        <v>0</v>
      </c>
    </row>
    <row r="376" spans="2:11" x14ac:dyDescent="0.25">
      <c r="B376" s="1">
        <f t="shared" si="16"/>
        <v>30</v>
      </c>
      <c r="C376" s="4">
        <f t="shared" si="18"/>
        <v>360</v>
      </c>
      <c r="D376" s="5">
        <v>5.4800000000000001E-2</v>
      </c>
      <c r="E376" s="2">
        <f>I375*Table4211[[#This Row],[Oprocentowanie]]/12</f>
        <v>0</v>
      </c>
      <c r="F376" s="2">
        <f>Table4211[[#This Row],[Cała rata]]-Table4211[[#This Row],[Odsetki normalne]]</f>
        <v>0</v>
      </c>
      <c r="G376" s="20">
        <f t="shared" si="17"/>
        <v>0</v>
      </c>
      <c r="H376" s="2"/>
      <c r="I376" s="11">
        <f>IF(I375-F376&gt;0.001,I375-F376-Table4211[[#This Row],[Ile nadpłacamy przy tej racie?]],0)</f>
        <v>0</v>
      </c>
      <c r="K376" s="2">
        <f>IF(Table4211[[#This Row],[Rok]]&lt;9,Table4211[[#This Row],[Odsetki normalne]]*50%,Table4211[[#This Row],[Odsetki normalne]])</f>
        <v>0</v>
      </c>
    </row>
    <row r="377" spans="2:11" x14ac:dyDescent="0.25">
      <c r="B377" s="6">
        <f t="shared" si="16"/>
        <v>31</v>
      </c>
      <c r="C377" s="7">
        <f t="shared" si="18"/>
        <v>361</v>
      </c>
      <c r="D377" s="8">
        <v>5.4800000000000001E-2</v>
      </c>
      <c r="E377" s="9">
        <f>I376*Table4211[[#This Row],[Oprocentowanie]]/12</f>
        <v>0</v>
      </c>
      <c r="F377" s="9">
        <f>Table4211[[#This Row],[Cała rata]]-Table4211[[#This Row],[Odsetki normalne]]</f>
        <v>0</v>
      </c>
      <c r="G377" s="20">
        <f t="shared" si="17"/>
        <v>0</v>
      </c>
      <c r="H377" s="9"/>
      <c r="I377" s="9">
        <f>IF(I376-F377&gt;0.001,I376-F377-Table4211[[#This Row],[Ile nadpłacamy przy tej racie?]],0)</f>
        <v>0</v>
      </c>
      <c r="K377" s="9">
        <f>IF(Table4211[[#This Row],[Rok]]&lt;9,Table4211[[#This Row],[Odsetki normalne]]*50%,Table4211[[#This Row],[Odsetki normalne]])</f>
        <v>0</v>
      </c>
    </row>
    <row r="378" spans="2:11" x14ac:dyDescent="0.25">
      <c r="B378" s="6">
        <f t="shared" si="16"/>
        <v>31</v>
      </c>
      <c r="C378" s="7">
        <f t="shared" si="18"/>
        <v>362</v>
      </c>
      <c r="D378" s="8">
        <v>5.4800000000000001E-2</v>
      </c>
      <c r="E378" s="9">
        <f>I377*Table4211[[#This Row],[Oprocentowanie]]/12</f>
        <v>0</v>
      </c>
      <c r="F378" s="9">
        <f>Table4211[[#This Row],[Cała rata]]-Table4211[[#This Row],[Odsetki normalne]]</f>
        <v>0</v>
      </c>
      <c r="G378" s="20">
        <f t="shared" si="17"/>
        <v>0</v>
      </c>
      <c r="H378" s="9"/>
      <c r="I378" s="9">
        <f>IF(I377-F378&gt;0.001,I377-F378-Table4211[[#This Row],[Ile nadpłacamy przy tej racie?]],0)</f>
        <v>0</v>
      </c>
      <c r="K378" s="9">
        <f>IF(Table4211[[#This Row],[Rok]]&lt;9,Table4211[[#This Row],[Odsetki normalne]]*50%,Table4211[[#This Row],[Odsetki normalne]])</f>
        <v>0</v>
      </c>
    </row>
    <row r="379" spans="2:11" x14ac:dyDescent="0.25">
      <c r="B379" s="6">
        <f t="shared" si="16"/>
        <v>31</v>
      </c>
      <c r="C379" s="7">
        <f t="shared" si="18"/>
        <v>363</v>
      </c>
      <c r="D379" s="8">
        <v>5.4800000000000001E-2</v>
      </c>
      <c r="E379" s="9">
        <f>I378*Table4211[[#This Row],[Oprocentowanie]]/12</f>
        <v>0</v>
      </c>
      <c r="F379" s="9">
        <f>Table4211[[#This Row],[Cała rata]]-Table4211[[#This Row],[Odsetki normalne]]</f>
        <v>0</v>
      </c>
      <c r="G379" s="20">
        <f t="shared" si="17"/>
        <v>0</v>
      </c>
      <c r="H379" s="9"/>
      <c r="I379" s="9">
        <f>IF(I378-F379&gt;0.001,I378-F379-Table4211[[#This Row],[Ile nadpłacamy przy tej racie?]],0)</f>
        <v>0</v>
      </c>
      <c r="K379" s="9">
        <f>IF(Table4211[[#This Row],[Rok]]&lt;9,Table4211[[#This Row],[Odsetki normalne]]*50%,Table4211[[#This Row],[Odsetki normalne]])</f>
        <v>0</v>
      </c>
    </row>
    <row r="380" spans="2:11" x14ac:dyDescent="0.25">
      <c r="B380" s="6">
        <f t="shared" si="16"/>
        <v>31</v>
      </c>
      <c r="C380" s="7">
        <f t="shared" si="18"/>
        <v>364</v>
      </c>
      <c r="D380" s="8">
        <v>5.4800000000000001E-2</v>
      </c>
      <c r="E380" s="9">
        <f>I379*Table4211[[#This Row],[Oprocentowanie]]/12</f>
        <v>0</v>
      </c>
      <c r="F380" s="9">
        <f>Table4211[[#This Row],[Cała rata]]-Table4211[[#This Row],[Odsetki normalne]]</f>
        <v>0</v>
      </c>
      <c r="G380" s="20">
        <f t="shared" si="17"/>
        <v>0</v>
      </c>
      <c r="H380" s="9"/>
      <c r="I380" s="9">
        <f>IF(I379-F380&gt;0.001,I379-F380-Table4211[[#This Row],[Ile nadpłacamy przy tej racie?]],0)</f>
        <v>0</v>
      </c>
      <c r="K380" s="9">
        <f>IF(Table4211[[#This Row],[Rok]]&lt;9,Table4211[[#This Row],[Odsetki normalne]]*50%,Table4211[[#This Row],[Odsetki normalne]])</f>
        <v>0</v>
      </c>
    </row>
    <row r="381" spans="2:11" x14ac:dyDescent="0.25">
      <c r="B381" s="6">
        <f t="shared" si="16"/>
        <v>31</v>
      </c>
      <c r="C381" s="7">
        <f t="shared" si="18"/>
        <v>365</v>
      </c>
      <c r="D381" s="8">
        <v>5.4800000000000001E-2</v>
      </c>
      <c r="E381" s="9">
        <f>I380*Table4211[[#This Row],[Oprocentowanie]]/12</f>
        <v>0</v>
      </c>
      <c r="F381" s="9">
        <f>Table4211[[#This Row],[Cała rata]]-Table4211[[#This Row],[Odsetki normalne]]</f>
        <v>0</v>
      </c>
      <c r="G381" s="20">
        <f t="shared" si="17"/>
        <v>0</v>
      </c>
      <c r="H381" s="9"/>
      <c r="I381" s="9">
        <f>IF(I380-F381&gt;0.001,I380-F381-Table4211[[#This Row],[Ile nadpłacamy przy tej racie?]],0)</f>
        <v>0</v>
      </c>
      <c r="K381" s="9">
        <f>IF(Table4211[[#This Row],[Rok]]&lt;9,Table4211[[#This Row],[Odsetki normalne]]*50%,Table4211[[#This Row],[Odsetki normalne]])</f>
        <v>0</v>
      </c>
    </row>
    <row r="382" spans="2:11" x14ac:dyDescent="0.25">
      <c r="B382" s="6">
        <f t="shared" si="16"/>
        <v>31</v>
      </c>
      <c r="C382" s="7">
        <f t="shared" si="18"/>
        <v>366</v>
      </c>
      <c r="D382" s="8">
        <v>5.4800000000000001E-2</v>
      </c>
      <c r="E382" s="9">
        <f>I381*Table4211[[#This Row],[Oprocentowanie]]/12</f>
        <v>0</v>
      </c>
      <c r="F382" s="9">
        <f>Table4211[[#This Row],[Cała rata]]-Table4211[[#This Row],[Odsetki normalne]]</f>
        <v>0</v>
      </c>
      <c r="G382" s="20">
        <f t="shared" si="17"/>
        <v>0</v>
      </c>
      <c r="H382" s="9"/>
      <c r="I382" s="9">
        <f>IF(I381-F382&gt;0.001,I381-F382-Table4211[[#This Row],[Ile nadpłacamy przy tej racie?]],0)</f>
        <v>0</v>
      </c>
      <c r="K382" s="9">
        <f>IF(Table4211[[#This Row],[Rok]]&lt;9,Table4211[[#This Row],[Odsetki normalne]]*50%,Table4211[[#This Row],[Odsetki normalne]])</f>
        <v>0</v>
      </c>
    </row>
    <row r="383" spans="2:11" x14ac:dyDescent="0.25">
      <c r="B383" s="6">
        <f t="shared" si="16"/>
        <v>31</v>
      </c>
      <c r="C383" s="7">
        <f t="shared" si="18"/>
        <v>367</v>
      </c>
      <c r="D383" s="8">
        <v>5.4800000000000001E-2</v>
      </c>
      <c r="E383" s="9">
        <f>I382*Table4211[[#This Row],[Oprocentowanie]]/12</f>
        <v>0</v>
      </c>
      <c r="F383" s="9">
        <f>Table4211[[#This Row],[Cała rata]]-Table4211[[#This Row],[Odsetki normalne]]</f>
        <v>0</v>
      </c>
      <c r="G383" s="20">
        <f t="shared" si="17"/>
        <v>0</v>
      </c>
      <c r="H383" s="9"/>
      <c r="I383" s="9">
        <f>IF(I382-F383&gt;0.001,I382-F383-Table4211[[#This Row],[Ile nadpłacamy przy tej racie?]],0)</f>
        <v>0</v>
      </c>
      <c r="K383" s="9">
        <f>IF(Table4211[[#This Row],[Rok]]&lt;9,Table4211[[#This Row],[Odsetki normalne]]*50%,Table4211[[#This Row],[Odsetki normalne]])</f>
        <v>0</v>
      </c>
    </row>
    <row r="384" spans="2:11" x14ac:dyDescent="0.25">
      <c r="B384" s="6">
        <f t="shared" si="16"/>
        <v>31</v>
      </c>
      <c r="C384" s="7">
        <f t="shared" si="18"/>
        <v>368</v>
      </c>
      <c r="D384" s="8">
        <v>5.4800000000000001E-2</v>
      </c>
      <c r="E384" s="9">
        <f>I383*Table4211[[#This Row],[Oprocentowanie]]/12</f>
        <v>0</v>
      </c>
      <c r="F384" s="9">
        <f>Table4211[[#This Row],[Cała rata]]-Table4211[[#This Row],[Odsetki normalne]]</f>
        <v>0</v>
      </c>
      <c r="G384" s="20">
        <f t="shared" si="17"/>
        <v>0</v>
      </c>
      <c r="H384" s="9"/>
      <c r="I384" s="9">
        <f>IF(I383-F384&gt;0.001,I383-F384-Table4211[[#This Row],[Ile nadpłacamy przy tej racie?]],0)</f>
        <v>0</v>
      </c>
      <c r="K384" s="9">
        <f>IF(Table4211[[#This Row],[Rok]]&lt;9,Table4211[[#This Row],[Odsetki normalne]]*50%,Table4211[[#This Row],[Odsetki normalne]])</f>
        <v>0</v>
      </c>
    </row>
    <row r="385" spans="2:11" x14ac:dyDescent="0.25">
      <c r="B385" s="6">
        <f t="shared" si="16"/>
        <v>31</v>
      </c>
      <c r="C385" s="7">
        <f t="shared" si="18"/>
        <v>369</v>
      </c>
      <c r="D385" s="8">
        <v>5.4800000000000001E-2</v>
      </c>
      <c r="E385" s="9">
        <f>I384*Table4211[[#This Row],[Oprocentowanie]]/12</f>
        <v>0</v>
      </c>
      <c r="F385" s="9">
        <f>Table4211[[#This Row],[Cała rata]]-Table4211[[#This Row],[Odsetki normalne]]</f>
        <v>0</v>
      </c>
      <c r="G385" s="20">
        <f t="shared" si="17"/>
        <v>0</v>
      </c>
      <c r="H385" s="9"/>
      <c r="I385" s="9">
        <f>IF(I384-F385&gt;0.001,I384-F385-Table4211[[#This Row],[Ile nadpłacamy przy tej racie?]],0)</f>
        <v>0</v>
      </c>
      <c r="K385" s="9">
        <f>IF(Table4211[[#This Row],[Rok]]&lt;9,Table4211[[#This Row],[Odsetki normalne]]*50%,Table4211[[#This Row],[Odsetki normalne]])</f>
        <v>0</v>
      </c>
    </row>
    <row r="386" spans="2:11" x14ac:dyDescent="0.25">
      <c r="B386" s="6">
        <f t="shared" si="16"/>
        <v>31</v>
      </c>
      <c r="C386" s="7">
        <f t="shared" si="18"/>
        <v>370</v>
      </c>
      <c r="D386" s="8">
        <v>5.4800000000000001E-2</v>
      </c>
      <c r="E386" s="9">
        <f>I385*Table4211[[#This Row],[Oprocentowanie]]/12</f>
        <v>0</v>
      </c>
      <c r="F386" s="9">
        <f>Table4211[[#This Row],[Cała rata]]-Table4211[[#This Row],[Odsetki normalne]]</f>
        <v>0</v>
      </c>
      <c r="G386" s="20">
        <f t="shared" si="17"/>
        <v>0</v>
      </c>
      <c r="H386" s="9"/>
      <c r="I386" s="9">
        <f>IF(I385-F386&gt;0.001,I385-F386-Table4211[[#This Row],[Ile nadpłacamy przy tej racie?]],0)</f>
        <v>0</v>
      </c>
      <c r="K386" s="9">
        <f>IF(Table4211[[#This Row],[Rok]]&lt;9,Table4211[[#This Row],[Odsetki normalne]]*50%,Table4211[[#This Row],[Odsetki normalne]])</f>
        <v>0</v>
      </c>
    </row>
    <row r="387" spans="2:11" x14ac:dyDescent="0.25">
      <c r="B387" s="6">
        <f t="shared" si="16"/>
        <v>31</v>
      </c>
      <c r="C387" s="7">
        <f t="shared" si="18"/>
        <v>371</v>
      </c>
      <c r="D387" s="8">
        <v>5.4800000000000001E-2</v>
      </c>
      <c r="E387" s="9">
        <f>I386*Table4211[[#This Row],[Oprocentowanie]]/12</f>
        <v>0</v>
      </c>
      <c r="F387" s="9">
        <f>Table4211[[#This Row],[Cała rata]]-Table4211[[#This Row],[Odsetki normalne]]</f>
        <v>0</v>
      </c>
      <c r="G387" s="20">
        <f t="shared" si="17"/>
        <v>0</v>
      </c>
      <c r="H387" s="9"/>
      <c r="I387" s="9">
        <f>IF(I386-F387&gt;0.001,I386-F387-Table4211[[#This Row],[Ile nadpłacamy przy tej racie?]],0)</f>
        <v>0</v>
      </c>
      <c r="K387" s="9">
        <f>IF(Table4211[[#This Row],[Rok]]&lt;9,Table4211[[#This Row],[Odsetki normalne]]*50%,Table4211[[#This Row],[Odsetki normalne]])</f>
        <v>0</v>
      </c>
    </row>
    <row r="388" spans="2:11" x14ac:dyDescent="0.25">
      <c r="B388" s="6">
        <f t="shared" si="16"/>
        <v>31</v>
      </c>
      <c r="C388" s="7">
        <f t="shared" si="18"/>
        <v>372</v>
      </c>
      <c r="D388" s="8">
        <v>5.4800000000000001E-2</v>
      </c>
      <c r="E388" s="9">
        <f>I387*Table4211[[#This Row],[Oprocentowanie]]/12</f>
        <v>0</v>
      </c>
      <c r="F388" s="9">
        <f>Table4211[[#This Row],[Cała rata]]-Table4211[[#This Row],[Odsetki normalne]]</f>
        <v>0</v>
      </c>
      <c r="G388" s="20">
        <f t="shared" si="17"/>
        <v>0</v>
      </c>
      <c r="H388" s="9"/>
      <c r="I388" s="9">
        <f>IF(I387-F388&gt;0.001,I387-F388-Table4211[[#This Row],[Ile nadpłacamy przy tej racie?]],0)</f>
        <v>0</v>
      </c>
      <c r="K388" s="9">
        <f>IF(Table4211[[#This Row],[Rok]]&lt;9,Table4211[[#This Row],[Odsetki normalne]]*50%,Table4211[[#This Row],[Odsetki normalne]])</f>
        <v>0</v>
      </c>
    </row>
    <row r="389" spans="2:11" x14ac:dyDescent="0.25">
      <c r="B389" s="1">
        <f t="shared" si="16"/>
        <v>32</v>
      </c>
      <c r="C389" s="4">
        <f t="shared" si="18"/>
        <v>373</v>
      </c>
      <c r="D389" s="5">
        <v>5.4800000000000001E-2</v>
      </c>
      <c r="E389" s="2">
        <f>I388*Table4211[[#This Row],[Oprocentowanie]]/12</f>
        <v>0</v>
      </c>
      <c r="F389" s="2">
        <f>Table4211[[#This Row],[Cała rata]]-Table4211[[#This Row],[Odsetki normalne]]</f>
        <v>0</v>
      </c>
      <c r="G389" s="20">
        <f t="shared" si="17"/>
        <v>0</v>
      </c>
      <c r="H389" s="2"/>
      <c r="I389" s="11">
        <f>IF(I388-F389&gt;0.001,I388-F389-Table4211[[#This Row],[Ile nadpłacamy przy tej racie?]],0)</f>
        <v>0</v>
      </c>
      <c r="K389" s="2">
        <f>IF(Table4211[[#This Row],[Rok]]&lt;9,Table4211[[#This Row],[Odsetki normalne]]*50%,Table4211[[#This Row],[Odsetki normalne]])</f>
        <v>0</v>
      </c>
    </row>
    <row r="390" spans="2:11" x14ac:dyDescent="0.25">
      <c r="B390" s="1">
        <f t="shared" si="16"/>
        <v>32</v>
      </c>
      <c r="C390" s="4">
        <f t="shared" si="18"/>
        <v>374</v>
      </c>
      <c r="D390" s="5">
        <v>5.4800000000000001E-2</v>
      </c>
      <c r="E390" s="2">
        <f>I389*Table4211[[#This Row],[Oprocentowanie]]/12</f>
        <v>0</v>
      </c>
      <c r="F390" s="2">
        <f>Table4211[[#This Row],[Cała rata]]-Table4211[[#This Row],[Odsetki normalne]]</f>
        <v>0</v>
      </c>
      <c r="G390" s="20">
        <f t="shared" si="17"/>
        <v>0</v>
      </c>
      <c r="H390" s="2"/>
      <c r="I390" s="11">
        <f>IF(I389-F390&gt;0.001,I389-F390-Table4211[[#This Row],[Ile nadpłacamy przy tej racie?]],0)</f>
        <v>0</v>
      </c>
      <c r="K390" s="2">
        <f>IF(Table4211[[#This Row],[Rok]]&lt;9,Table4211[[#This Row],[Odsetki normalne]]*50%,Table4211[[#This Row],[Odsetki normalne]])</f>
        <v>0</v>
      </c>
    </row>
    <row r="391" spans="2:11" x14ac:dyDescent="0.25">
      <c r="B391" s="1">
        <f t="shared" si="16"/>
        <v>32</v>
      </c>
      <c r="C391" s="4">
        <f t="shared" si="18"/>
        <v>375</v>
      </c>
      <c r="D391" s="5">
        <v>5.4800000000000001E-2</v>
      </c>
      <c r="E391" s="2">
        <f>I390*Table4211[[#This Row],[Oprocentowanie]]/12</f>
        <v>0</v>
      </c>
      <c r="F391" s="2">
        <f>Table4211[[#This Row],[Cała rata]]-Table4211[[#This Row],[Odsetki normalne]]</f>
        <v>0</v>
      </c>
      <c r="G391" s="20">
        <f t="shared" si="17"/>
        <v>0</v>
      </c>
      <c r="H391" s="2"/>
      <c r="I391" s="11">
        <f>IF(I390-F391&gt;0.001,I390-F391-Table4211[[#This Row],[Ile nadpłacamy przy tej racie?]],0)</f>
        <v>0</v>
      </c>
      <c r="K391" s="2">
        <f>IF(Table4211[[#This Row],[Rok]]&lt;9,Table4211[[#This Row],[Odsetki normalne]]*50%,Table4211[[#This Row],[Odsetki normalne]])</f>
        <v>0</v>
      </c>
    </row>
    <row r="392" spans="2:11" x14ac:dyDescent="0.25">
      <c r="B392" s="1">
        <f t="shared" si="16"/>
        <v>32</v>
      </c>
      <c r="C392" s="4">
        <f t="shared" si="18"/>
        <v>376</v>
      </c>
      <c r="D392" s="5">
        <v>5.4800000000000001E-2</v>
      </c>
      <c r="E392" s="2">
        <f>I391*Table4211[[#This Row],[Oprocentowanie]]/12</f>
        <v>0</v>
      </c>
      <c r="F392" s="2">
        <f>Table4211[[#This Row],[Cała rata]]-Table4211[[#This Row],[Odsetki normalne]]</f>
        <v>0</v>
      </c>
      <c r="G392" s="20">
        <f t="shared" si="17"/>
        <v>0</v>
      </c>
      <c r="H392" s="2"/>
      <c r="I392" s="11">
        <f>IF(I391-F392&gt;0.001,I391-F392-Table4211[[#This Row],[Ile nadpłacamy przy tej racie?]],0)</f>
        <v>0</v>
      </c>
      <c r="K392" s="2">
        <f>IF(Table4211[[#This Row],[Rok]]&lt;9,Table4211[[#This Row],[Odsetki normalne]]*50%,Table4211[[#This Row],[Odsetki normalne]])</f>
        <v>0</v>
      </c>
    </row>
    <row r="393" spans="2:11" x14ac:dyDescent="0.25">
      <c r="B393" s="1">
        <f t="shared" si="16"/>
        <v>32</v>
      </c>
      <c r="C393" s="4">
        <f t="shared" si="18"/>
        <v>377</v>
      </c>
      <c r="D393" s="5">
        <v>5.4800000000000001E-2</v>
      </c>
      <c r="E393" s="2">
        <f>I392*Table4211[[#This Row],[Oprocentowanie]]/12</f>
        <v>0</v>
      </c>
      <c r="F393" s="2">
        <f>Table4211[[#This Row],[Cała rata]]-Table4211[[#This Row],[Odsetki normalne]]</f>
        <v>0</v>
      </c>
      <c r="G393" s="20">
        <f t="shared" si="17"/>
        <v>0</v>
      </c>
      <c r="H393" s="2"/>
      <c r="I393" s="11">
        <f>IF(I392-F393&gt;0.001,I392-F393-Table4211[[#This Row],[Ile nadpłacamy przy tej racie?]],0)</f>
        <v>0</v>
      </c>
      <c r="K393" s="2">
        <f>IF(Table4211[[#This Row],[Rok]]&lt;9,Table4211[[#This Row],[Odsetki normalne]]*50%,Table4211[[#This Row],[Odsetki normalne]])</f>
        <v>0</v>
      </c>
    </row>
    <row r="394" spans="2:11" x14ac:dyDescent="0.25">
      <c r="B394" s="1">
        <f t="shared" si="16"/>
        <v>32</v>
      </c>
      <c r="C394" s="4">
        <f t="shared" si="18"/>
        <v>378</v>
      </c>
      <c r="D394" s="5">
        <v>5.4800000000000001E-2</v>
      </c>
      <c r="E394" s="2">
        <f>I393*Table4211[[#This Row],[Oprocentowanie]]/12</f>
        <v>0</v>
      </c>
      <c r="F394" s="2">
        <f>Table4211[[#This Row],[Cała rata]]-Table4211[[#This Row],[Odsetki normalne]]</f>
        <v>0</v>
      </c>
      <c r="G394" s="20">
        <f t="shared" si="17"/>
        <v>0</v>
      </c>
      <c r="H394" s="2"/>
      <c r="I394" s="11">
        <f>IF(I393-F394&gt;0.001,I393-F394-Table4211[[#This Row],[Ile nadpłacamy przy tej racie?]],0)</f>
        <v>0</v>
      </c>
      <c r="K394" s="2">
        <f>IF(Table4211[[#This Row],[Rok]]&lt;9,Table4211[[#This Row],[Odsetki normalne]]*50%,Table4211[[#This Row],[Odsetki normalne]])</f>
        <v>0</v>
      </c>
    </row>
    <row r="395" spans="2:11" x14ac:dyDescent="0.25">
      <c r="B395" s="1">
        <f t="shared" si="16"/>
        <v>32</v>
      </c>
      <c r="C395" s="4">
        <f t="shared" si="18"/>
        <v>379</v>
      </c>
      <c r="D395" s="5">
        <v>5.4800000000000001E-2</v>
      </c>
      <c r="E395" s="2">
        <f>I394*Table4211[[#This Row],[Oprocentowanie]]/12</f>
        <v>0</v>
      </c>
      <c r="F395" s="2">
        <f>Table4211[[#This Row],[Cała rata]]-Table4211[[#This Row],[Odsetki normalne]]</f>
        <v>0</v>
      </c>
      <c r="G395" s="20">
        <f t="shared" si="17"/>
        <v>0</v>
      </c>
      <c r="H395" s="2"/>
      <c r="I395" s="11">
        <f>IF(I394-F395&gt;0.001,I394-F395-Table4211[[#This Row],[Ile nadpłacamy przy tej racie?]],0)</f>
        <v>0</v>
      </c>
      <c r="K395" s="2">
        <f>IF(Table4211[[#This Row],[Rok]]&lt;9,Table4211[[#This Row],[Odsetki normalne]]*50%,Table4211[[#This Row],[Odsetki normalne]])</f>
        <v>0</v>
      </c>
    </row>
    <row r="396" spans="2:11" x14ac:dyDescent="0.25">
      <c r="B396" s="1">
        <f t="shared" si="16"/>
        <v>32</v>
      </c>
      <c r="C396" s="4">
        <f t="shared" si="18"/>
        <v>380</v>
      </c>
      <c r="D396" s="5">
        <v>5.4800000000000001E-2</v>
      </c>
      <c r="E396" s="2">
        <f>I395*Table4211[[#This Row],[Oprocentowanie]]/12</f>
        <v>0</v>
      </c>
      <c r="F396" s="2">
        <f>Table4211[[#This Row],[Cała rata]]-Table4211[[#This Row],[Odsetki normalne]]</f>
        <v>0</v>
      </c>
      <c r="G396" s="20">
        <f t="shared" si="17"/>
        <v>0</v>
      </c>
      <c r="H396" s="2"/>
      <c r="I396" s="11">
        <f>IF(I395-F396&gt;0.001,I395-F396-Table4211[[#This Row],[Ile nadpłacamy przy tej racie?]],0)</f>
        <v>0</v>
      </c>
      <c r="K396" s="2">
        <f>IF(Table4211[[#This Row],[Rok]]&lt;9,Table4211[[#This Row],[Odsetki normalne]]*50%,Table4211[[#This Row],[Odsetki normalne]])</f>
        <v>0</v>
      </c>
    </row>
    <row r="397" spans="2:11" x14ac:dyDescent="0.25">
      <c r="B397" s="1">
        <f t="shared" si="16"/>
        <v>32</v>
      </c>
      <c r="C397" s="4">
        <f t="shared" si="18"/>
        <v>381</v>
      </c>
      <c r="D397" s="5">
        <v>5.4800000000000001E-2</v>
      </c>
      <c r="E397" s="2">
        <f>I396*Table4211[[#This Row],[Oprocentowanie]]/12</f>
        <v>0</v>
      </c>
      <c r="F397" s="2">
        <f>Table4211[[#This Row],[Cała rata]]-Table4211[[#This Row],[Odsetki normalne]]</f>
        <v>0</v>
      </c>
      <c r="G397" s="20">
        <f t="shared" si="17"/>
        <v>0</v>
      </c>
      <c r="H397" s="2"/>
      <c r="I397" s="11">
        <f>IF(I396-F397&gt;0.001,I396-F397-Table4211[[#This Row],[Ile nadpłacamy przy tej racie?]],0)</f>
        <v>0</v>
      </c>
      <c r="K397" s="2">
        <f>IF(Table4211[[#This Row],[Rok]]&lt;9,Table4211[[#This Row],[Odsetki normalne]]*50%,Table4211[[#This Row],[Odsetki normalne]])</f>
        <v>0</v>
      </c>
    </row>
    <row r="398" spans="2:11" x14ac:dyDescent="0.25">
      <c r="B398" s="1">
        <f t="shared" si="16"/>
        <v>32</v>
      </c>
      <c r="C398" s="4">
        <f t="shared" si="18"/>
        <v>382</v>
      </c>
      <c r="D398" s="5">
        <v>5.4800000000000001E-2</v>
      </c>
      <c r="E398" s="2">
        <f>I397*Table4211[[#This Row],[Oprocentowanie]]/12</f>
        <v>0</v>
      </c>
      <c r="F398" s="2">
        <f>Table4211[[#This Row],[Cała rata]]-Table4211[[#This Row],[Odsetki normalne]]</f>
        <v>0</v>
      </c>
      <c r="G398" s="20">
        <f t="shared" si="17"/>
        <v>0</v>
      </c>
      <c r="H398" s="2"/>
      <c r="I398" s="11">
        <f>IF(I397-F398&gt;0.001,I397-F398-Table4211[[#This Row],[Ile nadpłacamy przy tej racie?]],0)</f>
        <v>0</v>
      </c>
      <c r="K398" s="2">
        <f>IF(Table4211[[#This Row],[Rok]]&lt;9,Table4211[[#This Row],[Odsetki normalne]]*50%,Table4211[[#This Row],[Odsetki normalne]])</f>
        <v>0</v>
      </c>
    </row>
    <row r="399" spans="2:11" x14ac:dyDescent="0.25">
      <c r="B399" s="1">
        <f t="shared" si="16"/>
        <v>32</v>
      </c>
      <c r="C399" s="4">
        <f t="shared" si="18"/>
        <v>383</v>
      </c>
      <c r="D399" s="5">
        <v>5.4800000000000001E-2</v>
      </c>
      <c r="E399" s="2">
        <f>I398*Table4211[[#This Row],[Oprocentowanie]]/12</f>
        <v>0</v>
      </c>
      <c r="F399" s="2">
        <f>Table4211[[#This Row],[Cała rata]]-Table4211[[#This Row],[Odsetki normalne]]</f>
        <v>0</v>
      </c>
      <c r="G399" s="20">
        <f t="shared" si="17"/>
        <v>0</v>
      </c>
      <c r="H399" s="2"/>
      <c r="I399" s="11">
        <f>IF(I398-F399&gt;0.001,I398-F399-Table4211[[#This Row],[Ile nadpłacamy przy tej racie?]],0)</f>
        <v>0</v>
      </c>
      <c r="K399" s="2">
        <f>IF(Table4211[[#This Row],[Rok]]&lt;9,Table4211[[#This Row],[Odsetki normalne]]*50%,Table4211[[#This Row],[Odsetki normalne]])</f>
        <v>0</v>
      </c>
    </row>
    <row r="400" spans="2:11" x14ac:dyDescent="0.25">
      <c r="B400" s="1">
        <f t="shared" si="16"/>
        <v>32</v>
      </c>
      <c r="C400" s="4">
        <f t="shared" si="18"/>
        <v>384</v>
      </c>
      <c r="D400" s="5">
        <v>5.4800000000000001E-2</v>
      </c>
      <c r="E400" s="2">
        <f>I399*Table4211[[#This Row],[Oprocentowanie]]/12</f>
        <v>0</v>
      </c>
      <c r="F400" s="2">
        <f>Table4211[[#This Row],[Cała rata]]-Table4211[[#This Row],[Odsetki normalne]]</f>
        <v>0</v>
      </c>
      <c r="G400" s="20">
        <f t="shared" si="17"/>
        <v>0</v>
      </c>
      <c r="H400" s="2"/>
      <c r="I400" s="11">
        <f>IF(I399-F400&gt;0.001,I399-F400-Table4211[[#This Row],[Ile nadpłacamy przy tej racie?]],0)</f>
        <v>0</v>
      </c>
      <c r="K400" s="2">
        <f>IF(Table4211[[#This Row],[Rok]]&lt;9,Table4211[[#This Row],[Odsetki normalne]]*50%,Table4211[[#This Row],[Odsetki normalne]])</f>
        <v>0</v>
      </c>
    </row>
    <row r="401" spans="2:11" x14ac:dyDescent="0.25">
      <c r="B401" s="6">
        <f t="shared" si="16"/>
        <v>33</v>
      </c>
      <c r="C401" s="7">
        <f t="shared" si="18"/>
        <v>385</v>
      </c>
      <c r="D401" s="8">
        <v>5.4800000000000001E-2</v>
      </c>
      <c r="E401" s="9">
        <f>I400*Table4211[[#This Row],[Oprocentowanie]]/12</f>
        <v>0</v>
      </c>
      <c r="F401" s="9">
        <f>Table4211[[#This Row],[Cała rata]]-Table4211[[#This Row],[Odsetki normalne]]</f>
        <v>0</v>
      </c>
      <c r="G401" s="20">
        <f t="shared" si="17"/>
        <v>0</v>
      </c>
      <c r="H401" s="9"/>
      <c r="I401" s="9">
        <f>IF(I400-F401&gt;0.001,I400-F401-Table4211[[#This Row],[Ile nadpłacamy przy tej racie?]],0)</f>
        <v>0</v>
      </c>
      <c r="K401" s="9">
        <f>IF(Table4211[[#This Row],[Rok]]&lt;9,Table4211[[#This Row],[Odsetki normalne]]*50%,Table4211[[#This Row],[Odsetki normalne]])</f>
        <v>0</v>
      </c>
    </row>
    <row r="402" spans="2:11" x14ac:dyDescent="0.25">
      <c r="B402" s="6">
        <f t="shared" ref="B402:B465" si="19">ROUNDUP(C402/12,0)</f>
        <v>33</v>
      </c>
      <c r="C402" s="7">
        <f t="shared" si="18"/>
        <v>386</v>
      </c>
      <c r="D402" s="8">
        <v>5.4800000000000001E-2</v>
      </c>
      <c r="E402" s="9">
        <f>I401*Table4211[[#This Row],[Oprocentowanie]]/12</f>
        <v>0</v>
      </c>
      <c r="F402" s="9">
        <f>Table4211[[#This Row],[Cała rata]]-Table4211[[#This Row],[Odsetki normalne]]</f>
        <v>0</v>
      </c>
      <c r="G402" s="20">
        <f t="shared" ref="G402:G465" si="20">IF(I401&gt;0.001,-$C$8,0)</f>
        <v>0</v>
      </c>
      <c r="H402" s="9"/>
      <c r="I402" s="9">
        <f>IF(I401-F402&gt;0.001,I401-F402-Table4211[[#This Row],[Ile nadpłacamy przy tej racie?]],0)</f>
        <v>0</v>
      </c>
      <c r="K402" s="9">
        <f>IF(Table4211[[#This Row],[Rok]]&lt;9,Table4211[[#This Row],[Odsetki normalne]]*50%,Table4211[[#This Row],[Odsetki normalne]])</f>
        <v>0</v>
      </c>
    </row>
    <row r="403" spans="2:11" x14ac:dyDescent="0.25">
      <c r="B403" s="6">
        <f t="shared" si="19"/>
        <v>33</v>
      </c>
      <c r="C403" s="7">
        <f t="shared" ref="C403:C466" si="21">C402+1</f>
        <v>387</v>
      </c>
      <c r="D403" s="8">
        <v>5.4800000000000001E-2</v>
      </c>
      <c r="E403" s="9">
        <f>I402*Table4211[[#This Row],[Oprocentowanie]]/12</f>
        <v>0</v>
      </c>
      <c r="F403" s="9">
        <f>Table4211[[#This Row],[Cała rata]]-Table4211[[#This Row],[Odsetki normalne]]</f>
        <v>0</v>
      </c>
      <c r="G403" s="20">
        <f t="shared" si="20"/>
        <v>0</v>
      </c>
      <c r="H403" s="9"/>
      <c r="I403" s="9">
        <f>IF(I402-F403&gt;0.001,I402-F403-Table4211[[#This Row],[Ile nadpłacamy przy tej racie?]],0)</f>
        <v>0</v>
      </c>
      <c r="K403" s="9">
        <f>IF(Table4211[[#This Row],[Rok]]&lt;9,Table4211[[#This Row],[Odsetki normalne]]*50%,Table4211[[#This Row],[Odsetki normalne]])</f>
        <v>0</v>
      </c>
    </row>
    <row r="404" spans="2:11" x14ac:dyDescent="0.25">
      <c r="B404" s="6">
        <f t="shared" si="19"/>
        <v>33</v>
      </c>
      <c r="C404" s="7">
        <f t="shared" si="21"/>
        <v>388</v>
      </c>
      <c r="D404" s="8">
        <v>5.4800000000000001E-2</v>
      </c>
      <c r="E404" s="9">
        <f>I403*Table4211[[#This Row],[Oprocentowanie]]/12</f>
        <v>0</v>
      </c>
      <c r="F404" s="9">
        <f>Table4211[[#This Row],[Cała rata]]-Table4211[[#This Row],[Odsetki normalne]]</f>
        <v>0</v>
      </c>
      <c r="G404" s="20">
        <f t="shared" si="20"/>
        <v>0</v>
      </c>
      <c r="H404" s="9"/>
      <c r="I404" s="9">
        <f>IF(I403-F404&gt;0.001,I403-F404-Table4211[[#This Row],[Ile nadpłacamy przy tej racie?]],0)</f>
        <v>0</v>
      </c>
      <c r="K404" s="9">
        <f>IF(Table4211[[#This Row],[Rok]]&lt;9,Table4211[[#This Row],[Odsetki normalne]]*50%,Table4211[[#This Row],[Odsetki normalne]])</f>
        <v>0</v>
      </c>
    </row>
    <row r="405" spans="2:11" x14ac:dyDescent="0.25">
      <c r="B405" s="6">
        <f t="shared" si="19"/>
        <v>33</v>
      </c>
      <c r="C405" s="7">
        <f t="shared" si="21"/>
        <v>389</v>
      </c>
      <c r="D405" s="8">
        <v>5.4800000000000001E-2</v>
      </c>
      <c r="E405" s="9">
        <f>I404*Table4211[[#This Row],[Oprocentowanie]]/12</f>
        <v>0</v>
      </c>
      <c r="F405" s="9">
        <f>Table4211[[#This Row],[Cała rata]]-Table4211[[#This Row],[Odsetki normalne]]</f>
        <v>0</v>
      </c>
      <c r="G405" s="20">
        <f t="shared" si="20"/>
        <v>0</v>
      </c>
      <c r="H405" s="9"/>
      <c r="I405" s="9">
        <f>IF(I404-F405&gt;0.001,I404-F405-Table4211[[#This Row],[Ile nadpłacamy przy tej racie?]],0)</f>
        <v>0</v>
      </c>
      <c r="K405" s="9">
        <f>IF(Table4211[[#This Row],[Rok]]&lt;9,Table4211[[#This Row],[Odsetki normalne]]*50%,Table4211[[#This Row],[Odsetki normalne]])</f>
        <v>0</v>
      </c>
    </row>
    <row r="406" spans="2:11" x14ac:dyDescent="0.25">
      <c r="B406" s="6">
        <f t="shared" si="19"/>
        <v>33</v>
      </c>
      <c r="C406" s="7">
        <f t="shared" si="21"/>
        <v>390</v>
      </c>
      <c r="D406" s="8">
        <v>5.4800000000000001E-2</v>
      </c>
      <c r="E406" s="9">
        <f>I405*Table4211[[#This Row],[Oprocentowanie]]/12</f>
        <v>0</v>
      </c>
      <c r="F406" s="9">
        <f>Table4211[[#This Row],[Cała rata]]-Table4211[[#This Row],[Odsetki normalne]]</f>
        <v>0</v>
      </c>
      <c r="G406" s="20">
        <f t="shared" si="20"/>
        <v>0</v>
      </c>
      <c r="H406" s="9"/>
      <c r="I406" s="9">
        <f>IF(I405-F406&gt;0.001,I405-F406-Table4211[[#This Row],[Ile nadpłacamy przy tej racie?]],0)</f>
        <v>0</v>
      </c>
      <c r="K406" s="9">
        <f>IF(Table4211[[#This Row],[Rok]]&lt;9,Table4211[[#This Row],[Odsetki normalne]]*50%,Table4211[[#This Row],[Odsetki normalne]])</f>
        <v>0</v>
      </c>
    </row>
    <row r="407" spans="2:11" x14ac:dyDescent="0.25">
      <c r="B407" s="6">
        <f t="shared" si="19"/>
        <v>33</v>
      </c>
      <c r="C407" s="7">
        <f t="shared" si="21"/>
        <v>391</v>
      </c>
      <c r="D407" s="8">
        <v>5.4800000000000001E-2</v>
      </c>
      <c r="E407" s="9">
        <f>I406*Table4211[[#This Row],[Oprocentowanie]]/12</f>
        <v>0</v>
      </c>
      <c r="F407" s="9">
        <f>Table4211[[#This Row],[Cała rata]]-Table4211[[#This Row],[Odsetki normalne]]</f>
        <v>0</v>
      </c>
      <c r="G407" s="20">
        <f t="shared" si="20"/>
        <v>0</v>
      </c>
      <c r="H407" s="9"/>
      <c r="I407" s="9">
        <f>IF(I406-F407&gt;0.001,I406-F407-Table4211[[#This Row],[Ile nadpłacamy przy tej racie?]],0)</f>
        <v>0</v>
      </c>
      <c r="K407" s="9">
        <f>IF(Table4211[[#This Row],[Rok]]&lt;9,Table4211[[#This Row],[Odsetki normalne]]*50%,Table4211[[#This Row],[Odsetki normalne]])</f>
        <v>0</v>
      </c>
    </row>
    <row r="408" spans="2:11" x14ac:dyDescent="0.25">
      <c r="B408" s="6">
        <f t="shared" si="19"/>
        <v>33</v>
      </c>
      <c r="C408" s="7">
        <f t="shared" si="21"/>
        <v>392</v>
      </c>
      <c r="D408" s="8">
        <v>5.4800000000000001E-2</v>
      </c>
      <c r="E408" s="9">
        <f>I407*Table4211[[#This Row],[Oprocentowanie]]/12</f>
        <v>0</v>
      </c>
      <c r="F408" s="9">
        <f>Table4211[[#This Row],[Cała rata]]-Table4211[[#This Row],[Odsetki normalne]]</f>
        <v>0</v>
      </c>
      <c r="G408" s="20">
        <f t="shared" si="20"/>
        <v>0</v>
      </c>
      <c r="H408" s="9"/>
      <c r="I408" s="9">
        <f>IF(I407-F408&gt;0.001,I407-F408-Table4211[[#This Row],[Ile nadpłacamy przy tej racie?]],0)</f>
        <v>0</v>
      </c>
      <c r="K408" s="9">
        <f>IF(Table4211[[#This Row],[Rok]]&lt;9,Table4211[[#This Row],[Odsetki normalne]]*50%,Table4211[[#This Row],[Odsetki normalne]])</f>
        <v>0</v>
      </c>
    </row>
    <row r="409" spans="2:11" x14ac:dyDescent="0.25">
      <c r="B409" s="6">
        <f t="shared" si="19"/>
        <v>33</v>
      </c>
      <c r="C409" s="7">
        <f t="shared" si="21"/>
        <v>393</v>
      </c>
      <c r="D409" s="8">
        <v>5.4800000000000001E-2</v>
      </c>
      <c r="E409" s="9">
        <f>I408*Table4211[[#This Row],[Oprocentowanie]]/12</f>
        <v>0</v>
      </c>
      <c r="F409" s="9">
        <f>Table4211[[#This Row],[Cała rata]]-Table4211[[#This Row],[Odsetki normalne]]</f>
        <v>0</v>
      </c>
      <c r="G409" s="20">
        <f t="shared" si="20"/>
        <v>0</v>
      </c>
      <c r="H409" s="9"/>
      <c r="I409" s="9">
        <f>IF(I408-F409&gt;0.001,I408-F409-Table4211[[#This Row],[Ile nadpłacamy przy tej racie?]],0)</f>
        <v>0</v>
      </c>
      <c r="K409" s="9">
        <f>IF(Table4211[[#This Row],[Rok]]&lt;9,Table4211[[#This Row],[Odsetki normalne]]*50%,Table4211[[#This Row],[Odsetki normalne]])</f>
        <v>0</v>
      </c>
    </row>
    <row r="410" spans="2:11" x14ac:dyDescent="0.25">
      <c r="B410" s="6">
        <f t="shared" si="19"/>
        <v>33</v>
      </c>
      <c r="C410" s="7">
        <f t="shared" si="21"/>
        <v>394</v>
      </c>
      <c r="D410" s="8">
        <v>5.4800000000000001E-2</v>
      </c>
      <c r="E410" s="9">
        <f>I409*Table4211[[#This Row],[Oprocentowanie]]/12</f>
        <v>0</v>
      </c>
      <c r="F410" s="9">
        <f>Table4211[[#This Row],[Cała rata]]-Table4211[[#This Row],[Odsetki normalne]]</f>
        <v>0</v>
      </c>
      <c r="G410" s="20">
        <f t="shared" si="20"/>
        <v>0</v>
      </c>
      <c r="H410" s="9"/>
      <c r="I410" s="9">
        <f>IF(I409-F410&gt;0.001,I409-F410-Table4211[[#This Row],[Ile nadpłacamy przy tej racie?]],0)</f>
        <v>0</v>
      </c>
      <c r="K410" s="9">
        <f>IF(Table4211[[#This Row],[Rok]]&lt;9,Table4211[[#This Row],[Odsetki normalne]]*50%,Table4211[[#This Row],[Odsetki normalne]])</f>
        <v>0</v>
      </c>
    </row>
    <row r="411" spans="2:11" x14ac:dyDescent="0.25">
      <c r="B411" s="6">
        <f t="shared" si="19"/>
        <v>33</v>
      </c>
      <c r="C411" s="7">
        <f t="shared" si="21"/>
        <v>395</v>
      </c>
      <c r="D411" s="8">
        <v>5.4800000000000001E-2</v>
      </c>
      <c r="E411" s="9">
        <f>I410*Table4211[[#This Row],[Oprocentowanie]]/12</f>
        <v>0</v>
      </c>
      <c r="F411" s="9">
        <f>Table4211[[#This Row],[Cała rata]]-Table4211[[#This Row],[Odsetki normalne]]</f>
        <v>0</v>
      </c>
      <c r="G411" s="20">
        <f t="shared" si="20"/>
        <v>0</v>
      </c>
      <c r="H411" s="9"/>
      <c r="I411" s="9">
        <f>IF(I410-F411&gt;0.001,I410-F411-Table4211[[#This Row],[Ile nadpłacamy przy tej racie?]],0)</f>
        <v>0</v>
      </c>
      <c r="K411" s="9">
        <f>IF(Table4211[[#This Row],[Rok]]&lt;9,Table4211[[#This Row],[Odsetki normalne]]*50%,Table4211[[#This Row],[Odsetki normalne]])</f>
        <v>0</v>
      </c>
    </row>
    <row r="412" spans="2:11" x14ac:dyDescent="0.25">
      <c r="B412" s="6">
        <f t="shared" si="19"/>
        <v>33</v>
      </c>
      <c r="C412" s="7">
        <f t="shared" si="21"/>
        <v>396</v>
      </c>
      <c r="D412" s="8">
        <v>5.4800000000000001E-2</v>
      </c>
      <c r="E412" s="9">
        <f>I411*Table4211[[#This Row],[Oprocentowanie]]/12</f>
        <v>0</v>
      </c>
      <c r="F412" s="9">
        <f>Table4211[[#This Row],[Cała rata]]-Table4211[[#This Row],[Odsetki normalne]]</f>
        <v>0</v>
      </c>
      <c r="G412" s="20">
        <f t="shared" si="20"/>
        <v>0</v>
      </c>
      <c r="H412" s="9"/>
      <c r="I412" s="9">
        <f>IF(I411-F412&gt;0.001,I411-F412-Table4211[[#This Row],[Ile nadpłacamy przy tej racie?]],0)</f>
        <v>0</v>
      </c>
      <c r="K412" s="9">
        <f>IF(Table4211[[#This Row],[Rok]]&lt;9,Table4211[[#This Row],[Odsetki normalne]]*50%,Table4211[[#This Row],[Odsetki normalne]])</f>
        <v>0</v>
      </c>
    </row>
    <row r="413" spans="2:11" x14ac:dyDescent="0.25">
      <c r="B413" s="1">
        <f t="shared" si="19"/>
        <v>34</v>
      </c>
      <c r="C413" s="4">
        <f t="shared" si="21"/>
        <v>397</v>
      </c>
      <c r="D413" s="5">
        <v>5.4800000000000001E-2</v>
      </c>
      <c r="E413" s="2">
        <f>I412*Table4211[[#This Row],[Oprocentowanie]]/12</f>
        <v>0</v>
      </c>
      <c r="F413" s="2">
        <f>Table4211[[#This Row],[Cała rata]]-Table4211[[#This Row],[Odsetki normalne]]</f>
        <v>0</v>
      </c>
      <c r="G413" s="20">
        <f t="shared" si="20"/>
        <v>0</v>
      </c>
      <c r="H413" s="2"/>
      <c r="I413" s="11">
        <f>IF(I412-F413&gt;0.001,I412-F413-Table4211[[#This Row],[Ile nadpłacamy przy tej racie?]],0)</f>
        <v>0</v>
      </c>
      <c r="K413" s="2">
        <f>IF(Table4211[[#This Row],[Rok]]&lt;9,Table4211[[#This Row],[Odsetki normalne]]*50%,Table4211[[#This Row],[Odsetki normalne]])</f>
        <v>0</v>
      </c>
    </row>
    <row r="414" spans="2:11" x14ac:dyDescent="0.25">
      <c r="B414" s="1">
        <f t="shared" si="19"/>
        <v>34</v>
      </c>
      <c r="C414" s="4">
        <f t="shared" si="21"/>
        <v>398</v>
      </c>
      <c r="D414" s="5">
        <v>5.4800000000000001E-2</v>
      </c>
      <c r="E414" s="2">
        <f>I413*Table4211[[#This Row],[Oprocentowanie]]/12</f>
        <v>0</v>
      </c>
      <c r="F414" s="2">
        <f>Table4211[[#This Row],[Cała rata]]-Table4211[[#This Row],[Odsetki normalne]]</f>
        <v>0</v>
      </c>
      <c r="G414" s="20">
        <f t="shared" si="20"/>
        <v>0</v>
      </c>
      <c r="H414" s="2"/>
      <c r="I414" s="11">
        <f>IF(I413-F414&gt;0.001,I413-F414-Table4211[[#This Row],[Ile nadpłacamy przy tej racie?]],0)</f>
        <v>0</v>
      </c>
      <c r="K414" s="2">
        <f>IF(Table4211[[#This Row],[Rok]]&lt;9,Table4211[[#This Row],[Odsetki normalne]]*50%,Table4211[[#This Row],[Odsetki normalne]])</f>
        <v>0</v>
      </c>
    </row>
    <row r="415" spans="2:11" x14ac:dyDescent="0.25">
      <c r="B415" s="1">
        <f t="shared" si="19"/>
        <v>34</v>
      </c>
      <c r="C415" s="4">
        <f t="shared" si="21"/>
        <v>399</v>
      </c>
      <c r="D415" s="5">
        <v>5.4800000000000001E-2</v>
      </c>
      <c r="E415" s="2">
        <f>I414*Table4211[[#This Row],[Oprocentowanie]]/12</f>
        <v>0</v>
      </c>
      <c r="F415" s="2">
        <f>Table4211[[#This Row],[Cała rata]]-Table4211[[#This Row],[Odsetki normalne]]</f>
        <v>0</v>
      </c>
      <c r="G415" s="20">
        <f t="shared" si="20"/>
        <v>0</v>
      </c>
      <c r="H415" s="2"/>
      <c r="I415" s="11">
        <f>IF(I414-F415&gt;0.001,I414-F415-Table4211[[#This Row],[Ile nadpłacamy przy tej racie?]],0)</f>
        <v>0</v>
      </c>
      <c r="K415" s="2">
        <f>IF(Table4211[[#This Row],[Rok]]&lt;9,Table4211[[#This Row],[Odsetki normalne]]*50%,Table4211[[#This Row],[Odsetki normalne]])</f>
        <v>0</v>
      </c>
    </row>
    <row r="416" spans="2:11" x14ac:dyDescent="0.25">
      <c r="B416" s="1">
        <f t="shared" si="19"/>
        <v>34</v>
      </c>
      <c r="C416" s="4">
        <f t="shared" si="21"/>
        <v>400</v>
      </c>
      <c r="D416" s="5">
        <v>5.4800000000000001E-2</v>
      </c>
      <c r="E416" s="2">
        <f>I415*Table4211[[#This Row],[Oprocentowanie]]/12</f>
        <v>0</v>
      </c>
      <c r="F416" s="2">
        <f>Table4211[[#This Row],[Cała rata]]-Table4211[[#This Row],[Odsetki normalne]]</f>
        <v>0</v>
      </c>
      <c r="G416" s="20">
        <f t="shared" si="20"/>
        <v>0</v>
      </c>
      <c r="H416" s="2"/>
      <c r="I416" s="11">
        <f>IF(I415-F416&gt;0.001,I415-F416-Table4211[[#This Row],[Ile nadpłacamy przy tej racie?]],0)</f>
        <v>0</v>
      </c>
      <c r="K416" s="2">
        <f>IF(Table4211[[#This Row],[Rok]]&lt;9,Table4211[[#This Row],[Odsetki normalne]]*50%,Table4211[[#This Row],[Odsetki normalne]])</f>
        <v>0</v>
      </c>
    </row>
    <row r="417" spans="2:11" x14ac:dyDescent="0.25">
      <c r="B417" s="1">
        <f t="shared" si="19"/>
        <v>34</v>
      </c>
      <c r="C417" s="4">
        <f t="shared" si="21"/>
        <v>401</v>
      </c>
      <c r="D417" s="5">
        <v>5.4800000000000001E-2</v>
      </c>
      <c r="E417" s="2">
        <f>I416*Table4211[[#This Row],[Oprocentowanie]]/12</f>
        <v>0</v>
      </c>
      <c r="F417" s="2">
        <f>Table4211[[#This Row],[Cała rata]]-Table4211[[#This Row],[Odsetki normalne]]</f>
        <v>0</v>
      </c>
      <c r="G417" s="20">
        <f t="shared" si="20"/>
        <v>0</v>
      </c>
      <c r="H417" s="2"/>
      <c r="I417" s="11">
        <f>IF(I416-F417&gt;0.001,I416-F417-Table4211[[#This Row],[Ile nadpłacamy przy tej racie?]],0)</f>
        <v>0</v>
      </c>
      <c r="K417" s="2">
        <f>IF(Table4211[[#This Row],[Rok]]&lt;9,Table4211[[#This Row],[Odsetki normalne]]*50%,Table4211[[#This Row],[Odsetki normalne]])</f>
        <v>0</v>
      </c>
    </row>
    <row r="418" spans="2:11" x14ac:dyDescent="0.25">
      <c r="B418" s="1">
        <f t="shared" si="19"/>
        <v>34</v>
      </c>
      <c r="C418" s="4">
        <f t="shared" si="21"/>
        <v>402</v>
      </c>
      <c r="D418" s="5">
        <v>5.4800000000000001E-2</v>
      </c>
      <c r="E418" s="2">
        <f>I417*Table4211[[#This Row],[Oprocentowanie]]/12</f>
        <v>0</v>
      </c>
      <c r="F418" s="2">
        <f>Table4211[[#This Row],[Cała rata]]-Table4211[[#This Row],[Odsetki normalne]]</f>
        <v>0</v>
      </c>
      <c r="G418" s="20">
        <f t="shared" si="20"/>
        <v>0</v>
      </c>
      <c r="H418" s="2"/>
      <c r="I418" s="11">
        <f>IF(I417-F418&gt;0.001,I417-F418-Table4211[[#This Row],[Ile nadpłacamy przy tej racie?]],0)</f>
        <v>0</v>
      </c>
      <c r="K418" s="2">
        <f>IF(Table4211[[#This Row],[Rok]]&lt;9,Table4211[[#This Row],[Odsetki normalne]]*50%,Table4211[[#This Row],[Odsetki normalne]])</f>
        <v>0</v>
      </c>
    </row>
    <row r="419" spans="2:11" x14ac:dyDescent="0.25">
      <c r="B419" s="1">
        <f t="shared" si="19"/>
        <v>34</v>
      </c>
      <c r="C419" s="4">
        <f t="shared" si="21"/>
        <v>403</v>
      </c>
      <c r="D419" s="5">
        <v>5.4800000000000001E-2</v>
      </c>
      <c r="E419" s="2">
        <f>I418*Table4211[[#This Row],[Oprocentowanie]]/12</f>
        <v>0</v>
      </c>
      <c r="F419" s="2">
        <f>Table4211[[#This Row],[Cała rata]]-Table4211[[#This Row],[Odsetki normalne]]</f>
        <v>0</v>
      </c>
      <c r="G419" s="20">
        <f t="shared" si="20"/>
        <v>0</v>
      </c>
      <c r="H419" s="2"/>
      <c r="I419" s="11">
        <f>IF(I418-F419&gt;0.001,I418-F419-Table4211[[#This Row],[Ile nadpłacamy przy tej racie?]],0)</f>
        <v>0</v>
      </c>
      <c r="K419" s="2">
        <f>IF(Table4211[[#This Row],[Rok]]&lt;9,Table4211[[#This Row],[Odsetki normalne]]*50%,Table4211[[#This Row],[Odsetki normalne]])</f>
        <v>0</v>
      </c>
    </row>
    <row r="420" spans="2:11" x14ac:dyDescent="0.25">
      <c r="B420" s="1">
        <f t="shared" si="19"/>
        <v>34</v>
      </c>
      <c r="C420" s="4">
        <f t="shared" si="21"/>
        <v>404</v>
      </c>
      <c r="D420" s="5">
        <v>5.4800000000000001E-2</v>
      </c>
      <c r="E420" s="2">
        <f>I419*Table4211[[#This Row],[Oprocentowanie]]/12</f>
        <v>0</v>
      </c>
      <c r="F420" s="2">
        <f>Table4211[[#This Row],[Cała rata]]-Table4211[[#This Row],[Odsetki normalne]]</f>
        <v>0</v>
      </c>
      <c r="G420" s="20">
        <f t="shared" si="20"/>
        <v>0</v>
      </c>
      <c r="H420" s="2"/>
      <c r="I420" s="11">
        <f>IF(I419-F420&gt;0.001,I419-F420-Table4211[[#This Row],[Ile nadpłacamy przy tej racie?]],0)</f>
        <v>0</v>
      </c>
      <c r="K420" s="2">
        <f>IF(Table4211[[#This Row],[Rok]]&lt;9,Table4211[[#This Row],[Odsetki normalne]]*50%,Table4211[[#This Row],[Odsetki normalne]])</f>
        <v>0</v>
      </c>
    </row>
    <row r="421" spans="2:11" x14ac:dyDescent="0.25">
      <c r="B421" s="1">
        <f t="shared" si="19"/>
        <v>34</v>
      </c>
      <c r="C421" s="4">
        <f t="shared" si="21"/>
        <v>405</v>
      </c>
      <c r="D421" s="5">
        <v>5.4800000000000001E-2</v>
      </c>
      <c r="E421" s="2">
        <f>I420*Table4211[[#This Row],[Oprocentowanie]]/12</f>
        <v>0</v>
      </c>
      <c r="F421" s="2">
        <f>Table4211[[#This Row],[Cała rata]]-Table4211[[#This Row],[Odsetki normalne]]</f>
        <v>0</v>
      </c>
      <c r="G421" s="20">
        <f t="shared" si="20"/>
        <v>0</v>
      </c>
      <c r="H421" s="2"/>
      <c r="I421" s="11">
        <f>IF(I420-F421&gt;0.001,I420-F421-Table4211[[#This Row],[Ile nadpłacamy przy tej racie?]],0)</f>
        <v>0</v>
      </c>
      <c r="K421" s="2">
        <f>IF(Table4211[[#This Row],[Rok]]&lt;9,Table4211[[#This Row],[Odsetki normalne]]*50%,Table4211[[#This Row],[Odsetki normalne]])</f>
        <v>0</v>
      </c>
    </row>
    <row r="422" spans="2:11" x14ac:dyDescent="0.25">
      <c r="B422" s="1">
        <f t="shared" si="19"/>
        <v>34</v>
      </c>
      <c r="C422" s="4">
        <f t="shared" si="21"/>
        <v>406</v>
      </c>
      <c r="D422" s="5">
        <v>5.4800000000000001E-2</v>
      </c>
      <c r="E422" s="2">
        <f>I421*Table4211[[#This Row],[Oprocentowanie]]/12</f>
        <v>0</v>
      </c>
      <c r="F422" s="2">
        <f>Table4211[[#This Row],[Cała rata]]-Table4211[[#This Row],[Odsetki normalne]]</f>
        <v>0</v>
      </c>
      <c r="G422" s="20">
        <f t="shared" si="20"/>
        <v>0</v>
      </c>
      <c r="H422" s="2"/>
      <c r="I422" s="11">
        <f>IF(I421-F422&gt;0.001,I421-F422-Table4211[[#This Row],[Ile nadpłacamy przy tej racie?]],0)</f>
        <v>0</v>
      </c>
      <c r="K422" s="2">
        <f>IF(Table4211[[#This Row],[Rok]]&lt;9,Table4211[[#This Row],[Odsetki normalne]]*50%,Table4211[[#This Row],[Odsetki normalne]])</f>
        <v>0</v>
      </c>
    </row>
    <row r="423" spans="2:11" x14ac:dyDescent="0.25">
      <c r="B423" s="1">
        <f t="shared" si="19"/>
        <v>34</v>
      </c>
      <c r="C423" s="4">
        <f t="shared" si="21"/>
        <v>407</v>
      </c>
      <c r="D423" s="5">
        <v>5.4800000000000001E-2</v>
      </c>
      <c r="E423" s="2">
        <f>I422*Table4211[[#This Row],[Oprocentowanie]]/12</f>
        <v>0</v>
      </c>
      <c r="F423" s="2">
        <f>Table4211[[#This Row],[Cała rata]]-Table4211[[#This Row],[Odsetki normalne]]</f>
        <v>0</v>
      </c>
      <c r="G423" s="20">
        <f t="shared" si="20"/>
        <v>0</v>
      </c>
      <c r="H423" s="2"/>
      <c r="I423" s="11">
        <f>IF(I422-F423&gt;0.001,I422-F423-Table4211[[#This Row],[Ile nadpłacamy przy tej racie?]],0)</f>
        <v>0</v>
      </c>
      <c r="K423" s="2">
        <f>IF(Table4211[[#This Row],[Rok]]&lt;9,Table4211[[#This Row],[Odsetki normalne]]*50%,Table4211[[#This Row],[Odsetki normalne]])</f>
        <v>0</v>
      </c>
    </row>
    <row r="424" spans="2:11" x14ac:dyDescent="0.25">
      <c r="B424" s="1">
        <f t="shared" si="19"/>
        <v>34</v>
      </c>
      <c r="C424" s="4">
        <f t="shared" si="21"/>
        <v>408</v>
      </c>
      <c r="D424" s="5">
        <v>5.4800000000000001E-2</v>
      </c>
      <c r="E424" s="2">
        <f>I423*Table4211[[#This Row],[Oprocentowanie]]/12</f>
        <v>0</v>
      </c>
      <c r="F424" s="2">
        <f>Table4211[[#This Row],[Cała rata]]-Table4211[[#This Row],[Odsetki normalne]]</f>
        <v>0</v>
      </c>
      <c r="G424" s="20">
        <f t="shared" si="20"/>
        <v>0</v>
      </c>
      <c r="H424" s="2"/>
      <c r="I424" s="11">
        <f>IF(I423-F424&gt;0.001,I423-F424-Table4211[[#This Row],[Ile nadpłacamy przy tej racie?]],0)</f>
        <v>0</v>
      </c>
      <c r="K424" s="2">
        <f>IF(Table4211[[#This Row],[Rok]]&lt;9,Table4211[[#This Row],[Odsetki normalne]]*50%,Table4211[[#This Row],[Odsetki normalne]])</f>
        <v>0</v>
      </c>
    </row>
    <row r="425" spans="2:11" x14ac:dyDescent="0.25">
      <c r="B425" s="6">
        <f t="shared" si="19"/>
        <v>35</v>
      </c>
      <c r="C425" s="7">
        <f t="shared" si="21"/>
        <v>409</v>
      </c>
      <c r="D425" s="8">
        <v>5.4800000000000001E-2</v>
      </c>
      <c r="E425" s="9">
        <f>I424*Table4211[[#This Row],[Oprocentowanie]]/12</f>
        <v>0</v>
      </c>
      <c r="F425" s="9">
        <f>Table4211[[#This Row],[Cała rata]]-Table4211[[#This Row],[Odsetki normalne]]</f>
        <v>0</v>
      </c>
      <c r="G425" s="20">
        <f t="shared" si="20"/>
        <v>0</v>
      </c>
      <c r="H425" s="9"/>
      <c r="I425" s="9">
        <f>IF(I424-F425&gt;0.001,I424-F425-Table4211[[#This Row],[Ile nadpłacamy przy tej racie?]],0)</f>
        <v>0</v>
      </c>
      <c r="K425" s="9">
        <f>IF(Table4211[[#This Row],[Rok]]&lt;9,Table4211[[#This Row],[Odsetki normalne]]*50%,Table4211[[#This Row],[Odsetki normalne]])</f>
        <v>0</v>
      </c>
    </row>
    <row r="426" spans="2:11" x14ac:dyDescent="0.25">
      <c r="B426" s="6">
        <f t="shared" si="19"/>
        <v>35</v>
      </c>
      <c r="C426" s="7">
        <f t="shared" si="21"/>
        <v>410</v>
      </c>
      <c r="D426" s="8">
        <v>5.4800000000000001E-2</v>
      </c>
      <c r="E426" s="9">
        <f>I425*Table4211[[#This Row],[Oprocentowanie]]/12</f>
        <v>0</v>
      </c>
      <c r="F426" s="9">
        <f>Table4211[[#This Row],[Cała rata]]-Table4211[[#This Row],[Odsetki normalne]]</f>
        <v>0</v>
      </c>
      <c r="G426" s="20">
        <f t="shared" si="20"/>
        <v>0</v>
      </c>
      <c r="H426" s="9"/>
      <c r="I426" s="9">
        <f>IF(I425-F426&gt;0.001,I425-F426-Table4211[[#This Row],[Ile nadpłacamy przy tej racie?]],0)</f>
        <v>0</v>
      </c>
      <c r="K426" s="9">
        <f>IF(Table4211[[#This Row],[Rok]]&lt;9,Table4211[[#This Row],[Odsetki normalne]]*50%,Table4211[[#This Row],[Odsetki normalne]])</f>
        <v>0</v>
      </c>
    </row>
    <row r="427" spans="2:11" x14ac:dyDescent="0.25">
      <c r="B427" s="6">
        <f t="shared" si="19"/>
        <v>35</v>
      </c>
      <c r="C427" s="7">
        <f t="shared" si="21"/>
        <v>411</v>
      </c>
      <c r="D427" s="8">
        <v>5.4800000000000001E-2</v>
      </c>
      <c r="E427" s="9">
        <f>I426*Table4211[[#This Row],[Oprocentowanie]]/12</f>
        <v>0</v>
      </c>
      <c r="F427" s="9">
        <f>Table4211[[#This Row],[Cała rata]]-Table4211[[#This Row],[Odsetki normalne]]</f>
        <v>0</v>
      </c>
      <c r="G427" s="20">
        <f t="shared" si="20"/>
        <v>0</v>
      </c>
      <c r="H427" s="9"/>
      <c r="I427" s="9">
        <f>IF(I426-F427&gt;0.001,I426-F427-Table4211[[#This Row],[Ile nadpłacamy przy tej racie?]],0)</f>
        <v>0</v>
      </c>
      <c r="K427" s="9">
        <f>IF(Table4211[[#This Row],[Rok]]&lt;9,Table4211[[#This Row],[Odsetki normalne]]*50%,Table4211[[#This Row],[Odsetki normalne]])</f>
        <v>0</v>
      </c>
    </row>
    <row r="428" spans="2:11" x14ac:dyDescent="0.25">
      <c r="B428" s="6">
        <f t="shared" si="19"/>
        <v>35</v>
      </c>
      <c r="C428" s="7">
        <f t="shared" si="21"/>
        <v>412</v>
      </c>
      <c r="D428" s="8">
        <v>5.4800000000000001E-2</v>
      </c>
      <c r="E428" s="9">
        <f>I427*Table4211[[#This Row],[Oprocentowanie]]/12</f>
        <v>0</v>
      </c>
      <c r="F428" s="9">
        <f>Table4211[[#This Row],[Cała rata]]-Table4211[[#This Row],[Odsetki normalne]]</f>
        <v>0</v>
      </c>
      <c r="G428" s="20">
        <f t="shared" si="20"/>
        <v>0</v>
      </c>
      <c r="H428" s="9"/>
      <c r="I428" s="9">
        <f>IF(I427-F428&gt;0.001,I427-F428-Table4211[[#This Row],[Ile nadpłacamy przy tej racie?]],0)</f>
        <v>0</v>
      </c>
      <c r="K428" s="9">
        <f>IF(Table4211[[#This Row],[Rok]]&lt;9,Table4211[[#This Row],[Odsetki normalne]]*50%,Table4211[[#This Row],[Odsetki normalne]])</f>
        <v>0</v>
      </c>
    </row>
    <row r="429" spans="2:11" x14ac:dyDescent="0.25">
      <c r="B429" s="6">
        <f t="shared" si="19"/>
        <v>35</v>
      </c>
      <c r="C429" s="7">
        <f t="shared" si="21"/>
        <v>413</v>
      </c>
      <c r="D429" s="8">
        <v>5.4800000000000001E-2</v>
      </c>
      <c r="E429" s="9">
        <f>I428*Table4211[[#This Row],[Oprocentowanie]]/12</f>
        <v>0</v>
      </c>
      <c r="F429" s="9">
        <f>Table4211[[#This Row],[Cała rata]]-Table4211[[#This Row],[Odsetki normalne]]</f>
        <v>0</v>
      </c>
      <c r="G429" s="20">
        <f t="shared" si="20"/>
        <v>0</v>
      </c>
      <c r="H429" s="9"/>
      <c r="I429" s="9">
        <f>IF(I428-F429&gt;0.001,I428-F429-Table4211[[#This Row],[Ile nadpłacamy przy tej racie?]],0)</f>
        <v>0</v>
      </c>
      <c r="K429" s="9">
        <f>IF(Table4211[[#This Row],[Rok]]&lt;9,Table4211[[#This Row],[Odsetki normalne]]*50%,Table4211[[#This Row],[Odsetki normalne]])</f>
        <v>0</v>
      </c>
    </row>
    <row r="430" spans="2:11" x14ac:dyDescent="0.25">
      <c r="B430" s="6">
        <f t="shared" si="19"/>
        <v>35</v>
      </c>
      <c r="C430" s="7">
        <f t="shared" si="21"/>
        <v>414</v>
      </c>
      <c r="D430" s="8">
        <v>5.4800000000000001E-2</v>
      </c>
      <c r="E430" s="9">
        <f>I429*Table4211[[#This Row],[Oprocentowanie]]/12</f>
        <v>0</v>
      </c>
      <c r="F430" s="9">
        <f>Table4211[[#This Row],[Cała rata]]-Table4211[[#This Row],[Odsetki normalne]]</f>
        <v>0</v>
      </c>
      <c r="G430" s="20">
        <f t="shared" si="20"/>
        <v>0</v>
      </c>
      <c r="H430" s="9"/>
      <c r="I430" s="9">
        <f>IF(I429-F430&gt;0.001,I429-F430-Table4211[[#This Row],[Ile nadpłacamy przy tej racie?]],0)</f>
        <v>0</v>
      </c>
      <c r="K430" s="9">
        <f>IF(Table4211[[#This Row],[Rok]]&lt;9,Table4211[[#This Row],[Odsetki normalne]]*50%,Table4211[[#This Row],[Odsetki normalne]])</f>
        <v>0</v>
      </c>
    </row>
    <row r="431" spans="2:11" x14ac:dyDescent="0.25">
      <c r="B431" s="6">
        <f t="shared" si="19"/>
        <v>35</v>
      </c>
      <c r="C431" s="7">
        <f t="shared" si="21"/>
        <v>415</v>
      </c>
      <c r="D431" s="8">
        <v>5.4800000000000001E-2</v>
      </c>
      <c r="E431" s="9">
        <f>I430*Table4211[[#This Row],[Oprocentowanie]]/12</f>
        <v>0</v>
      </c>
      <c r="F431" s="9">
        <f>Table4211[[#This Row],[Cała rata]]-Table4211[[#This Row],[Odsetki normalne]]</f>
        <v>0</v>
      </c>
      <c r="G431" s="20">
        <f t="shared" si="20"/>
        <v>0</v>
      </c>
      <c r="H431" s="9"/>
      <c r="I431" s="9">
        <f>IF(I430-F431&gt;0.001,I430-F431-Table4211[[#This Row],[Ile nadpłacamy przy tej racie?]],0)</f>
        <v>0</v>
      </c>
      <c r="K431" s="9">
        <f>IF(Table4211[[#This Row],[Rok]]&lt;9,Table4211[[#This Row],[Odsetki normalne]]*50%,Table4211[[#This Row],[Odsetki normalne]])</f>
        <v>0</v>
      </c>
    </row>
    <row r="432" spans="2:11" x14ac:dyDescent="0.25">
      <c r="B432" s="6">
        <f t="shared" si="19"/>
        <v>35</v>
      </c>
      <c r="C432" s="7">
        <f t="shared" si="21"/>
        <v>416</v>
      </c>
      <c r="D432" s="8">
        <v>5.4800000000000001E-2</v>
      </c>
      <c r="E432" s="9">
        <f>I431*Table4211[[#This Row],[Oprocentowanie]]/12</f>
        <v>0</v>
      </c>
      <c r="F432" s="9">
        <f>Table4211[[#This Row],[Cała rata]]-Table4211[[#This Row],[Odsetki normalne]]</f>
        <v>0</v>
      </c>
      <c r="G432" s="20">
        <f t="shared" si="20"/>
        <v>0</v>
      </c>
      <c r="H432" s="9"/>
      <c r="I432" s="9">
        <f>IF(I431-F432&gt;0.001,I431-F432-Table4211[[#This Row],[Ile nadpłacamy przy tej racie?]],0)</f>
        <v>0</v>
      </c>
      <c r="K432" s="9">
        <f>IF(Table4211[[#This Row],[Rok]]&lt;9,Table4211[[#This Row],[Odsetki normalne]]*50%,Table4211[[#This Row],[Odsetki normalne]])</f>
        <v>0</v>
      </c>
    </row>
    <row r="433" spans="2:11" x14ac:dyDescent="0.25">
      <c r="B433" s="6">
        <f t="shared" si="19"/>
        <v>35</v>
      </c>
      <c r="C433" s="7">
        <f t="shared" si="21"/>
        <v>417</v>
      </c>
      <c r="D433" s="8">
        <v>5.4800000000000001E-2</v>
      </c>
      <c r="E433" s="9">
        <f>I432*Table4211[[#This Row],[Oprocentowanie]]/12</f>
        <v>0</v>
      </c>
      <c r="F433" s="9">
        <f>Table4211[[#This Row],[Cała rata]]-Table4211[[#This Row],[Odsetki normalne]]</f>
        <v>0</v>
      </c>
      <c r="G433" s="20">
        <f t="shared" si="20"/>
        <v>0</v>
      </c>
      <c r="H433" s="9"/>
      <c r="I433" s="9">
        <f>IF(I432-F433&gt;0.001,I432-F433-Table4211[[#This Row],[Ile nadpłacamy przy tej racie?]],0)</f>
        <v>0</v>
      </c>
      <c r="K433" s="9">
        <f>IF(Table4211[[#This Row],[Rok]]&lt;9,Table4211[[#This Row],[Odsetki normalne]]*50%,Table4211[[#This Row],[Odsetki normalne]])</f>
        <v>0</v>
      </c>
    </row>
    <row r="434" spans="2:11" x14ac:dyDescent="0.25">
      <c r="B434" s="6">
        <f t="shared" si="19"/>
        <v>35</v>
      </c>
      <c r="C434" s="7">
        <f t="shared" si="21"/>
        <v>418</v>
      </c>
      <c r="D434" s="8">
        <v>5.4800000000000001E-2</v>
      </c>
      <c r="E434" s="9">
        <f>I433*Table4211[[#This Row],[Oprocentowanie]]/12</f>
        <v>0</v>
      </c>
      <c r="F434" s="9">
        <f>Table4211[[#This Row],[Cała rata]]-Table4211[[#This Row],[Odsetki normalne]]</f>
        <v>0</v>
      </c>
      <c r="G434" s="20">
        <f t="shared" si="20"/>
        <v>0</v>
      </c>
      <c r="H434" s="9"/>
      <c r="I434" s="9">
        <f>IF(I433-F434&gt;0.001,I433-F434-Table4211[[#This Row],[Ile nadpłacamy przy tej racie?]],0)</f>
        <v>0</v>
      </c>
      <c r="K434" s="9">
        <f>IF(Table4211[[#This Row],[Rok]]&lt;9,Table4211[[#This Row],[Odsetki normalne]]*50%,Table4211[[#This Row],[Odsetki normalne]])</f>
        <v>0</v>
      </c>
    </row>
    <row r="435" spans="2:11" x14ac:dyDescent="0.25">
      <c r="B435" s="6">
        <f t="shared" si="19"/>
        <v>35</v>
      </c>
      <c r="C435" s="7">
        <f t="shared" si="21"/>
        <v>419</v>
      </c>
      <c r="D435" s="8">
        <v>5.4800000000000001E-2</v>
      </c>
      <c r="E435" s="9">
        <f>I434*Table4211[[#This Row],[Oprocentowanie]]/12</f>
        <v>0</v>
      </c>
      <c r="F435" s="9">
        <f>Table4211[[#This Row],[Cała rata]]-Table4211[[#This Row],[Odsetki normalne]]</f>
        <v>0</v>
      </c>
      <c r="G435" s="20">
        <f t="shared" si="20"/>
        <v>0</v>
      </c>
      <c r="H435" s="9"/>
      <c r="I435" s="9">
        <f>IF(I434-F435&gt;0.001,I434-F435-Table4211[[#This Row],[Ile nadpłacamy przy tej racie?]],0)</f>
        <v>0</v>
      </c>
      <c r="K435" s="9">
        <f>IF(Table4211[[#This Row],[Rok]]&lt;9,Table4211[[#This Row],[Odsetki normalne]]*50%,Table4211[[#This Row],[Odsetki normalne]])</f>
        <v>0</v>
      </c>
    </row>
    <row r="436" spans="2:11" x14ac:dyDescent="0.25">
      <c r="B436" s="6">
        <f t="shared" si="19"/>
        <v>35</v>
      </c>
      <c r="C436" s="7">
        <f t="shared" si="21"/>
        <v>420</v>
      </c>
      <c r="D436" s="8">
        <v>5.4800000000000001E-2</v>
      </c>
      <c r="E436" s="9">
        <f>I435*Table4211[[#This Row],[Oprocentowanie]]/12</f>
        <v>0</v>
      </c>
      <c r="F436" s="9">
        <f>Table4211[[#This Row],[Cała rata]]-Table4211[[#This Row],[Odsetki normalne]]</f>
        <v>0</v>
      </c>
      <c r="G436" s="20">
        <f t="shared" si="20"/>
        <v>0</v>
      </c>
      <c r="H436" s="9"/>
      <c r="I436" s="9">
        <f>IF(I435-F436&gt;0.001,I435-F436-Table4211[[#This Row],[Ile nadpłacamy przy tej racie?]],0)</f>
        <v>0</v>
      </c>
      <c r="K436" s="9">
        <f>IF(Table4211[[#This Row],[Rok]]&lt;9,Table4211[[#This Row],[Odsetki normalne]]*50%,Table4211[[#This Row],[Odsetki normalne]])</f>
        <v>0</v>
      </c>
    </row>
    <row r="437" spans="2:11" x14ac:dyDescent="0.25">
      <c r="B437" s="1">
        <f t="shared" si="19"/>
        <v>36</v>
      </c>
      <c r="C437" s="4">
        <f t="shared" si="21"/>
        <v>421</v>
      </c>
      <c r="D437" s="5">
        <v>5.4800000000000001E-2</v>
      </c>
      <c r="E437" s="2">
        <f>I436*Table4211[[#This Row],[Oprocentowanie]]/12</f>
        <v>0</v>
      </c>
      <c r="F437" s="2">
        <f>Table4211[[#This Row],[Cała rata]]-Table4211[[#This Row],[Odsetki normalne]]</f>
        <v>0</v>
      </c>
      <c r="G437" s="20">
        <f t="shared" si="20"/>
        <v>0</v>
      </c>
      <c r="H437" s="2"/>
      <c r="I437" s="11">
        <f>IF(I436-F437&gt;0.001,I436-F437-Table4211[[#This Row],[Ile nadpłacamy przy tej racie?]],0)</f>
        <v>0</v>
      </c>
      <c r="K437" s="2">
        <f>IF(Table4211[[#This Row],[Rok]]&lt;9,Table4211[[#This Row],[Odsetki normalne]]*50%,Table4211[[#This Row],[Odsetki normalne]])</f>
        <v>0</v>
      </c>
    </row>
    <row r="438" spans="2:11" x14ac:dyDescent="0.25">
      <c r="B438" s="1">
        <f t="shared" si="19"/>
        <v>36</v>
      </c>
      <c r="C438" s="4">
        <f t="shared" si="21"/>
        <v>422</v>
      </c>
      <c r="D438" s="5">
        <v>5.4800000000000001E-2</v>
      </c>
      <c r="E438" s="2">
        <f>I437*Table4211[[#This Row],[Oprocentowanie]]/12</f>
        <v>0</v>
      </c>
      <c r="F438" s="2">
        <f>Table4211[[#This Row],[Cała rata]]-Table4211[[#This Row],[Odsetki normalne]]</f>
        <v>0</v>
      </c>
      <c r="G438" s="20">
        <f t="shared" si="20"/>
        <v>0</v>
      </c>
      <c r="H438" s="2"/>
      <c r="I438" s="11">
        <f>IF(I437-F438&gt;0.001,I437-F438-Table4211[[#This Row],[Ile nadpłacamy przy tej racie?]],0)</f>
        <v>0</v>
      </c>
      <c r="K438" s="2">
        <f>IF(Table4211[[#This Row],[Rok]]&lt;9,Table4211[[#This Row],[Odsetki normalne]]*50%,Table4211[[#This Row],[Odsetki normalne]])</f>
        <v>0</v>
      </c>
    </row>
    <row r="439" spans="2:11" x14ac:dyDescent="0.25">
      <c r="B439" s="1">
        <f t="shared" si="19"/>
        <v>36</v>
      </c>
      <c r="C439" s="4">
        <f t="shared" si="21"/>
        <v>423</v>
      </c>
      <c r="D439" s="5">
        <v>5.4800000000000001E-2</v>
      </c>
      <c r="E439" s="2">
        <f>I438*Table4211[[#This Row],[Oprocentowanie]]/12</f>
        <v>0</v>
      </c>
      <c r="F439" s="2">
        <f>Table4211[[#This Row],[Cała rata]]-Table4211[[#This Row],[Odsetki normalne]]</f>
        <v>0</v>
      </c>
      <c r="G439" s="20">
        <f t="shared" si="20"/>
        <v>0</v>
      </c>
      <c r="H439" s="2"/>
      <c r="I439" s="11">
        <f>IF(I438-F439&gt;0.001,I438-F439-Table4211[[#This Row],[Ile nadpłacamy przy tej racie?]],0)</f>
        <v>0</v>
      </c>
      <c r="K439" s="2">
        <f>IF(Table4211[[#This Row],[Rok]]&lt;9,Table4211[[#This Row],[Odsetki normalne]]*50%,Table4211[[#This Row],[Odsetki normalne]])</f>
        <v>0</v>
      </c>
    </row>
    <row r="440" spans="2:11" x14ac:dyDescent="0.25">
      <c r="B440" s="1">
        <f t="shared" si="19"/>
        <v>36</v>
      </c>
      <c r="C440" s="4">
        <f t="shared" si="21"/>
        <v>424</v>
      </c>
      <c r="D440" s="5">
        <v>5.4800000000000001E-2</v>
      </c>
      <c r="E440" s="2">
        <f>I439*Table4211[[#This Row],[Oprocentowanie]]/12</f>
        <v>0</v>
      </c>
      <c r="F440" s="2">
        <f>Table4211[[#This Row],[Cała rata]]-Table4211[[#This Row],[Odsetki normalne]]</f>
        <v>0</v>
      </c>
      <c r="G440" s="20">
        <f t="shared" si="20"/>
        <v>0</v>
      </c>
      <c r="H440" s="2"/>
      <c r="I440" s="11">
        <f>IF(I439-F440&gt;0.001,I439-F440-Table4211[[#This Row],[Ile nadpłacamy przy tej racie?]],0)</f>
        <v>0</v>
      </c>
      <c r="K440" s="2">
        <f>IF(Table4211[[#This Row],[Rok]]&lt;9,Table4211[[#This Row],[Odsetki normalne]]*50%,Table4211[[#This Row],[Odsetki normalne]])</f>
        <v>0</v>
      </c>
    </row>
    <row r="441" spans="2:11" x14ac:dyDescent="0.25">
      <c r="B441" s="1">
        <f t="shared" si="19"/>
        <v>36</v>
      </c>
      <c r="C441" s="4">
        <f t="shared" si="21"/>
        <v>425</v>
      </c>
      <c r="D441" s="5">
        <v>5.4800000000000001E-2</v>
      </c>
      <c r="E441" s="2">
        <f>I440*Table4211[[#This Row],[Oprocentowanie]]/12</f>
        <v>0</v>
      </c>
      <c r="F441" s="2">
        <f>Table4211[[#This Row],[Cała rata]]-Table4211[[#This Row],[Odsetki normalne]]</f>
        <v>0</v>
      </c>
      <c r="G441" s="20">
        <f t="shared" si="20"/>
        <v>0</v>
      </c>
      <c r="H441" s="2"/>
      <c r="I441" s="11">
        <f>IF(I440-F441&gt;0.001,I440-F441-Table4211[[#This Row],[Ile nadpłacamy przy tej racie?]],0)</f>
        <v>0</v>
      </c>
      <c r="K441" s="2">
        <f>IF(Table4211[[#This Row],[Rok]]&lt;9,Table4211[[#This Row],[Odsetki normalne]]*50%,Table4211[[#This Row],[Odsetki normalne]])</f>
        <v>0</v>
      </c>
    </row>
    <row r="442" spans="2:11" x14ac:dyDescent="0.25">
      <c r="B442" s="1">
        <f t="shared" si="19"/>
        <v>36</v>
      </c>
      <c r="C442" s="4">
        <f t="shared" si="21"/>
        <v>426</v>
      </c>
      <c r="D442" s="5">
        <v>5.4800000000000001E-2</v>
      </c>
      <c r="E442" s="2">
        <f>I441*Table4211[[#This Row],[Oprocentowanie]]/12</f>
        <v>0</v>
      </c>
      <c r="F442" s="2">
        <f>Table4211[[#This Row],[Cała rata]]-Table4211[[#This Row],[Odsetki normalne]]</f>
        <v>0</v>
      </c>
      <c r="G442" s="20">
        <f t="shared" si="20"/>
        <v>0</v>
      </c>
      <c r="H442" s="2"/>
      <c r="I442" s="11">
        <f>IF(I441-F442&gt;0.001,I441-F442-Table4211[[#This Row],[Ile nadpłacamy przy tej racie?]],0)</f>
        <v>0</v>
      </c>
      <c r="K442" s="2">
        <f>IF(Table4211[[#This Row],[Rok]]&lt;9,Table4211[[#This Row],[Odsetki normalne]]*50%,Table4211[[#This Row],[Odsetki normalne]])</f>
        <v>0</v>
      </c>
    </row>
    <row r="443" spans="2:11" x14ac:dyDescent="0.25">
      <c r="B443" s="1">
        <f t="shared" si="19"/>
        <v>36</v>
      </c>
      <c r="C443" s="4">
        <f t="shared" si="21"/>
        <v>427</v>
      </c>
      <c r="D443" s="5">
        <v>5.4800000000000001E-2</v>
      </c>
      <c r="E443" s="2">
        <f>I442*Table4211[[#This Row],[Oprocentowanie]]/12</f>
        <v>0</v>
      </c>
      <c r="F443" s="2">
        <f>Table4211[[#This Row],[Cała rata]]-Table4211[[#This Row],[Odsetki normalne]]</f>
        <v>0</v>
      </c>
      <c r="G443" s="20">
        <f t="shared" si="20"/>
        <v>0</v>
      </c>
      <c r="H443" s="2"/>
      <c r="I443" s="11">
        <f>IF(I442-F443&gt;0.001,I442-F443-Table4211[[#This Row],[Ile nadpłacamy przy tej racie?]],0)</f>
        <v>0</v>
      </c>
      <c r="K443" s="2">
        <f>IF(Table4211[[#This Row],[Rok]]&lt;9,Table4211[[#This Row],[Odsetki normalne]]*50%,Table4211[[#This Row],[Odsetki normalne]])</f>
        <v>0</v>
      </c>
    </row>
    <row r="444" spans="2:11" x14ac:dyDescent="0.25">
      <c r="B444" s="1">
        <f t="shared" si="19"/>
        <v>36</v>
      </c>
      <c r="C444" s="4">
        <f t="shared" si="21"/>
        <v>428</v>
      </c>
      <c r="D444" s="5">
        <v>5.4800000000000001E-2</v>
      </c>
      <c r="E444" s="2">
        <f>I443*Table4211[[#This Row],[Oprocentowanie]]/12</f>
        <v>0</v>
      </c>
      <c r="F444" s="2">
        <f>Table4211[[#This Row],[Cała rata]]-Table4211[[#This Row],[Odsetki normalne]]</f>
        <v>0</v>
      </c>
      <c r="G444" s="20">
        <f t="shared" si="20"/>
        <v>0</v>
      </c>
      <c r="H444" s="2"/>
      <c r="I444" s="11">
        <f>IF(I443-F444&gt;0.001,I443-F444-Table4211[[#This Row],[Ile nadpłacamy przy tej racie?]],0)</f>
        <v>0</v>
      </c>
      <c r="K444" s="2">
        <f>IF(Table4211[[#This Row],[Rok]]&lt;9,Table4211[[#This Row],[Odsetki normalne]]*50%,Table4211[[#This Row],[Odsetki normalne]])</f>
        <v>0</v>
      </c>
    </row>
    <row r="445" spans="2:11" x14ac:dyDescent="0.25">
      <c r="B445" s="1">
        <f t="shared" si="19"/>
        <v>36</v>
      </c>
      <c r="C445" s="4">
        <f t="shared" si="21"/>
        <v>429</v>
      </c>
      <c r="D445" s="5">
        <v>5.4800000000000001E-2</v>
      </c>
      <c r="E445" s="2">
        <f>I444*Table4211[[#This Row],[Oprocentowanie]]/12</f>
        <v>0</v>
      </c>
      <c r="F445" s="2">
        <f>Table4211[[#This Row],[Cała rata]]-Table4211[[#This Row],[Odsetki normalne]]</f>
        <v>0</v>
      </c>
      <c r="G445" s="20">
        <f t="shared" si="20"/>
        <v>0</v>
      </c>
      <c r="H445" s="2"/>
      <c r="I445" s="11">
        <f>IF(I444-F445&gt;0.001,I444-F445-Table4211[[#This Row],[Ile nadpłacamy przy tej racie?]],0)</f>
        <v>0</v>
      </c>
      <c r="K445" s="2">
        <f>IF(Table4211[[#This Row],[Rok]]&lt;9,Table4211[[#This Row],[Odsetki normalne]]*50%,Table4211[[#This Row],[Odsetki normalne]])</f>
        <v>0</v>
      </c>
    </row>
    <row r="446" spans="2:11" x14ac:dyDescent="0.25">
      <c r="B446" s="1">
        <f t="shared" si="19"/>
        <v>36</v>
      </c>
      <c r="C446" s="4">
        <f t="shared" si="21"/>
        <v>430</v>
      </c>
      <c r="D446" s="5">
        <v>5.4800000000000001E-2</v>
      </c>
      <c r="E446" s="2">
        <f>I445*Table4211[[#This Row],[Oprocentowanie]]/12</f>
        <v>0</v>
      </c>
      <c r="F446" s="2">
        <f>Table4211[[#This Row],[Cała rata]]-Table4211[[#This Row],[Odsetki normalne]]</f>
        <v>0</v>
      </c>
      <c r="G446" s="20">
        <f t="shared" si="20"/>
        <v>0</v>
      </c>
      <c r="H446" s="2"/>
      <c r="I446" s="11">
        <f>IF(I445-F446&gt;0.001,I445-F446-Table4211[[#This Row],[Ile nadpłacamy przy tej racie?]],0)</f>
        <v>0</v>
      </c>
      <c r="K446" s="2">
        <f>IF(Table4211[[#This Row],[Rok]]&lt;9,Table4211[[#This Row],[Odsetki normalne]]*50%,Table4211[[#This Row],[Odsetki normalne]])</f>
        <v>0</v>
      </c>
    </row>
    <row r="447" spans="2:11" x14ac:dyDescent="0.25">
      <c r="B447" s="1">
        <f t="shared" si="19"/>
        <v>36</v>
      </c>
      <c r="C447" s="4">
        <f t="shared" si="21"/>
        <v>431</v>
      </c>
      <c r="D447" s="5">
        <v>5.4800000000000001E-2</v>
      </c>
      <c r="E447" s="2">
        <f>I446*Table4211[[#This Row],[Oprocentowanie]]/12</f>
        <v>0</v>
      </c>
      <c r="F447" s="2">
        <f>Table4211[[#This Row],[Cała rata]]-Table4211[[#This Row],[Odsetki normalne]]</f>
        <v>0</v>
      </c>
      <c r="G447" s="20">
        <f t="shared" si="20"/>
        <v>0</v>
      </c>
      <c r="H447" s="2"/>
      <c r="I447" s="11">
        <f>IF(I446-F447&gt;0.001,I446-F447-Table4211[[#This Row],[Ile nadpłacamy przy tej racie?]],0)</f>
        <v>0</v>
      </c>
      <c r="K447" s="2">
        <f>IF(Table4211[[#This Row],[Rok]]&lt;9,Table4211[[#This Row],[Odsetki normalne]]*50%,Table4211[[#This Row],[Odsetki normalne]])</f>
        <v>0</v>
      </c>
    </row>
    <row r="448" spans="2:11" x14ac:dyDescent="0.25">
      <c r="B448" s="1">
        <f t="shared" si="19"/>
        <v>36</v>
      </c>
      <c r="C448" s="4">
        <f t="shared" si="21"/>
        <v>432</v>
      </c>
      <c r="D448" s="5">
        <v>5.4800000000000001E-2</v>
      </c>
      <c r="E448" s="2">
        <f>I447*Table4211[[#This Row],[Oprocentowanie]]/12</f>
        <v>0</v>
      </c>
      <c r="F448" s="2">
        <f>Table4211[[#This Row],[Cała rata]]-Table4211[[#This Row],[Odsetki normalne]]</f>
        <v>0</v>
      </c>
      <c r="G448" s="20">
        <f t="shared" si="20"/>
        <v>0</v>
      </c>
      <c r="H448" s="2"/>
      <c r="I448" s="11">
        <f>IF(I447-F448&gt;0.001,I447-F448-Table4211[[#This Row],[Ile nadpłacamy przy tej racie?]],0)</f>
        <v>0</v>
      </c>
      <c r="K448" s="2">
        <f>IF(Table4211[[#This Row],[Rok]]&lt;9,Table4211[[#This Row],[Odsetki normalne]]*50%,Table4211[[#This Row],[Odsetki normalne]])</f>
        <v>0</v>
      </c>
    </row>
    <row r="449" spans="2:11" x14ac:dyDescent="0.25">
      <c r="B449" s="6">
        <f t="shared" si="19"/>
        <v>37</v>
      </c>
      <c r="C449" s="7">
        <f t="shared" si="21"/>
        <v>433</v>
      </c>
      <c r="D449" s="8">
        <v>5.4800000000000001E-2</v>
      </c>
      <c r="E449" s="9">
        <f>I448*Table4211[[#This Row],[Oprocentowanie]]/12</f>
        <v>0</v>
      </c>
      <c r="F449" s="9">
        <f>Table4211[[#This Row],[Cała rata]]-Table4211[[#This Row],[Odsetki normalne]]</f>
        <v>0</v>
      </c>
      <c r="G449" s="20">
        <f t="shared" si="20"/>
        <v>0</v>
      </c>
      <c r="H449" s="9"/>
      <c r="I449" s="9">
        <f>IF(I448-F449&gt;0.001,I448-F449-Table4211[[#This Row],[Ile nadpłacamy przy tej racie?]],0)</f>
        <v>0</v>
      </c>
      <c r="K449" s="9">
        <f>IF(Table4211[[#This Row],[Rok]]&lt;9,Table4211[[#This Row],[Odsetki normalne]]*50%,Table4211[[#This Row],[Odsetki normalne]])</f>
        <v>0</v>
      </c>
    </row>
    <row r="450" spans="2:11" x14ac:dyDescent="0.25">
      <c r="B450" s="6">
        <f t="shared" si="19"/>
        <v>37</v>
      </c>
      <c r="C450" s="7">
        <f t="shared" si="21"/>
        <v>434</v>
      </c>
      <c r="D450" s="8">
        <v>5.4800000000000001E-2</v>
      </c>
      <c r="E450" s="9">
        <f>I449*Table4211[[#This Row],[Oprocentowanie]]/12</f>
        <v>0</v>
      </c>
      <c r="F450" s="9">
        <f>Table4211[[#This Row],[Cała rata]]-Table4211[[#This Row],[Odsetki normalne]]</f>
        <v>0</v>
      </c>
      <c r="G450" s="20">
        <f t="shared" si="20"/>
        <v>0</v>
      </c>
      <c r="H450" s="9"/>
      <c r="I450" s="9">
        <f>IF(I449-F450&gt;0.001,I449-F450-Table4211[[#This Row],[Ile nadpłacamy przy tej racie?]],0)</f>
        <v>0</v>
      </c>
      <c r="K450" s="9">
        <f>IF(Table4211[[#This Row],[Rok]]&lt;9,Table4211[[#This Row],[Odsetki normalne]]*50%,Table4211[[#This Row],[Odsetki normalne]])</f>
        <v>0</v>
      </c>
    </row>
    <row r="451" spans="2:11" x14ac:dyDescent="0.25">
      <c r="B451" s="6">
        <f t="shared" si="19"/>
        <v>37</v>
      </c>
      <c r="C451" s="7">
        <f t="shared" si="21"/>
        <v>435</v>
      </c>
      <c r="D451" s="8">
        <v>5.4800000000000001E-2</v>
      </c>
      <c r="E451" s="9">
        <f>I450*Table4211[[#This Row],[Oprocentowanie]]/12</f>
        <v>0</v>
      </c>
      <c r="F451" s="9">
        <f>Table4211[[#This Row],[Cała rata]]-Table4211[[#This Row],[Odsetki normalne]]</f>
        <v>0</v>
      </c>
      <c r="G451" s="20">
        <f t="shared" si="20"/>
        <v>0</v>
      </c>
      <c r="H451" s="9"/>
      <c r="I451" s="9">
        <f>IF(I450-F451&gt;0.001,I450-F451-Table4211[[#This Row],[Ile nadpłacamy przy tej racie?]],0)</f>
        <v>0</v>
      </c>
      <c r="K451" s="9">
        <f>IF(Table4211[[#This Row],[Rok]]&lt;9,Table4211[[#This Row],[Odsetki normalne]]*50%,Table4211[[#This Row],[Odsetki normalne]])</f>
        <v>0</v>
      </c>
    </row>
    <row r="452" spans="2:11" x14ac:dyDescent="0.25">
      <c r="B452" s="6">
        <f t="shared" si="19"/>
        <v>37</v>
      </c>
      <c r="C452" s="7">
        <f t="shared" si="21"/>
        <v>436</v>
      </c>
      <c r="D452" s="8">
        <v>5.4800000000000001E-2</v>
      </c>
      <c r="E452" s="9">
        <f>I451*Table4211[[#This Row],[Oprocentowanie]]/12</f>
        <v>0</v>
      </c>
      <c r="F452" s="9">
        <f>Table4211[[#This Row],[Cała rata]]-Table4211[[#This Row],[Odsetki normalne]]</f>
        <v>0</v>
      </c>
      <c r="G452" s="20">
        <f t="shared" si="20"/>
        <v>0</v>
      </c>
      <c r="H452" s="9"/>
      <c r="I452" s="9">
        <f>IF(I451-F452&gt;0.001,I451-F452-Table4211[[#This Row],[Ile nadpłacamy przy tej racie?]],0)</f>
        <v>0</v>
      </c>
      <c r="K452" s="9">
        <f>IF(Table4211[[#This Row],[Rok]]&lt;9,Table4211[[#This Row],[Odsetki normalne]]*50%,Table4211[[#This Row],[Odsetki normalne]])</f>
        <v>0</v>
      </c>
    </row>
    <row r="453" spans="2:11" x14ac:dyDescent="0.25">
      <c r="B453" s="6">
        <f t="shared" si="19"/>
        <v>37</v>
      </c>
      <c r="C453" s="7">
        <f t="shared" si="21"/>
        <v>437</v>
      </c>
      <c r="D453" s="8">
        <v>5.4800000000000001E-2</v>
      </c>
      <c r="E453" s="9">
        <f>I452*Table4211[[#This Row],[Oprocentowanie]]/12</f>
        <v>0</v>
      </c>
      <c r="F453" s="9">
        <f>Table4211[[#This Row],[Cała rata]]-Table4211[[#This Row],[Odsetki normalne]]</f>
        <v>0</v>
      </c>
      <c r="G453" s="20">
        <f t="shared" si="20"/>
        <v>0</v>
      </c>
      <c r="H453" s="9"/>
      <c r="I453" s="9">
        <f>IF(I452-F453&gt;0.001,I452-F453-Table4211[[#This Row],[Ile nadpłacamy przy tej racie?]],0)</f>
        <v>0</v>
      </c>
      <c r="K453" s="9">
        <f>IF(Table4211[[#This Row],[Rok]]&lt;9,Table4211[[#This Row],[Odsetki normalne]]*50%,Table4211[[#This Row],[Odsetki normalne]])</f>
        <v>0</v>
      </c>
    </row>
    <row r="454" spans="2:11" x14ac:dyDescent="0.25">
      <c r="B454" s="6">
        <f t="shared" si="19"/>
        <v>37</v>
      </c>
      <c r="C454" s="7">
        <f t="shared" si="21"/>
        <v>438</v>
      </c>
      <c r="D454" s="8">
        <v>5.4800000000000001E-2</v>
      </c>
      <c r="E454" s="9">
        <f>I453*Table4211[[#This Row],[Oprocentowanie]]/12</f>
        <v>0</v>
      </c>
      <c r="F454" s="9">
        <f>Table4211[[#This Row],[Cała rata]]-Table4211[[#This Row],[Odsetki normalne]]</f>
        <v>0</v>
      </c>
      <c r="G454" s="20">
        <f t="shared" si="20"/>
        <v>0</v>
      </c>
      <c r="H454" s="9"/>
      <c r="I454" s="9">
        <f>IF(I453-F454&gt;0.001,I453-F454-Table4211[[#This Row],[Ile nadpłacamy przy tej racie?]],0)</f>
        <v>0</v>
      </c>
      <c r="K454" s="9">
        <f>IF(Table4211[[#This Row],[Rok]]&lt;9,Table4211[[#This Row],[Odsetki normalne]]*50%,Table4211[[#This Row],[Odsetki normalne]])</f>
        <v>0</v>
      </c>
    </row>
    <row r="455" spans="2:11" x14ac:dyDescent="0.25">
      <c r="B455" s="6">
        <f t="shared" si="19"/>
        <v>37</v>
      </c>
      <c r="C455" s="7">
        <f t="shared" si="21"/>
        <v>439</v>
      </c>
      <c r="D455" s="8">
        <v>5.4800000000000001E-2</v>
      </c>
      <c r="E455" s="9">
        <f>I454*Table4211[[#This Row],[Oprocentowanie]]/12</f>
        <v>0</v>
      </c>
      <c r="F455" s="9">
        <f>Table4211[[#This Row],[Cała rata]]-Table4211[[#This Row],[Odsetki normalne]]</f>
        <v>0</v>
      </c>
      <c r="G455" s="20">
        <f t="shared" si="20"/>
        <v>0</v>
      </c>
      <c r="H455" s="9"/>
      <c r="I455" s="9">
        <f>IF(I454-F455&gt;0.001,I454-F455-Table4211[[#This Row],[Ile nadpłacamy przy tej racie?]],0)</f>
        <v>0</v>
      </c>
      <c r="K455" s="9">
        <f>IF(Table4211[[#This Row],[Rok]]&lt;9,Table4211[[#This Row],[Odsetki normalne]]*50%,Table4211[[#This Row],[Odsetki normalne]])</f>
        <v>0</v>
      </c>
    </row>
    <row r="456" spans="2:11" x14ac:dyDescent="0.25">
      <c r="B456" s="6">
        <f t="shared" si="19"/>
        <v>37</v>
      </c>
      <c r="C456" s="7">
        <f t="shared" si="21"/>
        <v>440</v>
      </c>
      <c r="D456" s="8">
        <v>5.4800000000000001E-2</v>
      </c>
      <c r="E456" s="9">
        <f>I455*Table4211[[#This Row],[Oprocentowanie]]/12</f>
        <v>0</v>
      </c>
      <c r="F456" s="9">
        <f>Table4211[[#This Row],[Cała rata]]-Table4211[[#This Row],[Odsetki normalne]]</f>
        <v>0</v>
      </c>
      <c r="G456" s="20">
        <f t="shared" si="20"/>
        <v>0</v>
      </c>
      <c r="H456" s="9"/>
      <c r="I456" s="9">
        <f>IF(I455-F456&gt;0.001,I455-F456-Table4211[[#This Row],[Ile nadpłacamy przy tej racie?]],0)</f>
        <v>0</v>
      </c>
      <c r="K456" s="9">
        <f>IF(Table4211[[#This Row],[Rok]]&lt;9,Table4211[[#This Row],[Odsetki normalne]]*50%,Table4211[[#This Row],[Odsetki normalne]])</f>
        <v>0</v>
      </c>
    </row>
    <row r="457" spans="2:11" x14ac:dyDescent="0.25">
      <c r="B457" s="6">
        <f t="shared" si="19"/>
        <v>37</v>
      </c>
      <c r="C457" s="7">
        <f t="shared" si="21"/>
        <v>441</v>
      </c>
      <c r="D457" s="8">
        <v>5.4800000000000001E-2</v>
      </c>
      <c r="E457" s="9">
        <f>I456*Table4211[[#This Row],[Oprocentowanie]]/12</f>
        <v>0</v>
      </c>
      <c r="F457" s="9">
        <f>Table4211[[#This Row],[Cała rata]]-Table4211[[#This Row],[Odsetki normalne]]</f>
        <v>0</v>
      </c>
      <c r="G457" s="20">
        <f t="shared" si="20"/>
        <v>0</v>
      </c>
      <c r="H457" s="9"/>
      <c r="I457" s="9">
        <f>IF(I456-F457&gt;0.001,I456-F457-Table4211[[#This Row],[Ile nadpłacamy przy tej racie?]],0)</f>
        <v>0</v>
      </c>
      <c r="K457" s="9">
        <f>IF(Table4211[[#This Row],[Rok]]&lt;9,Table4211[[#This Row],[Odsetki normalne]]*50%,Table4211[[#This Row],[Odsetki normalne]])</f>
        <v>0</v>
      </c>
    </row>
    <row r="458" spans="2:11" x14ac:dyDescent="0.25">
      <c r="B458" s="6">
        <f t="shared" si="19"/>
        <v>37</v>
      </c>
      <c r="C458" s="7">
        <f t="shared" si="21"/>
        <v>442</v>
      </c>
      <c r="D458" s="8">
        <v>5.4800000000000001E-2</v>
      </c>
      <c r="E458" s="9">
        <f>I457*Table4211[[#This Row],[Oprocentowanie]]/12</f>
        <v>0</v>
      </c>
      <c r="F458" s="9">
        <f>Table4211[[#This Row],[Cała rata]]-Table4211[[#This Row],[Odsetki normalne]]</f>
        <v>0</v>
      </c>
      <c r="G458" s="20">
        <f t="shared" si="20"/>
        <v>0</v>
      </c>
      <c r="H458" s="9"/>
      <c r="I458" s="9">
        <f>IF(I457-F458&gt;0.001,I457-F458-Table4211[[#This Row],[Ile nadpłacamy przy tej racie?]],0)</f>
        <v>0</v>
      </c>
      <c r="K458" s="9">
        <f>IF(Table4211[[#This Row],[Rok]]&lt;9,Table4211[[#This Row],[Odsetki normalne]]*50%,Table4211[[#This Row],[Odsetki normalne]])</f>
        <v>0</v>
      </c>
    </row>
    <row r="459" spans="2:11" x14ac:dyDescent="0.25">
      <c r="B459" s="6">
        <f t="shared" si="19"/>
        <v>37</v>
      </c>
      <c r="C459" s="7">
        <f t="shared" si="21"/>
        <v>443</v>
      </c>
      <c r="D459" s="8">
        <v>5.4800000000000001E-2</v>
      </c>
      <c r="E459" s="9">
        <f>I458*Table4211[[#This Row],[Oprocentowanie]]/12</f>
        <v>0</v>
      </c>
      <c r="F459" s="9">
        <f>Table4211[[#This Row],[Cała rata]]-Table4211[[#This Row],[Odsetki normalne]]</f>
        <v>0</v>
      </c>
      <c r="G459" s="20">
        <f t="shared" si="20"/>
        <v>0</v>
      </c>
      <c r="H459" s="9"/>
      <c r="I459" s="9">
        <f>IF(I458-F459&gt;0.001,I458-F459-Table4211[[#This Row],[Ile nadpłacamy przy tej racie?]],0)</f>
        <v>0</v>
      </c>
      <c r="K459" s="9">
        <f>IF(Table4211[[#This Row],[Rok]]&lt;9,Table4211[[#This Row],[Odsetki normalne]]*50%,Table4211[[#This Row],[Odsetki normalne]])</f>
        <v>0</v>
      </c>
    </row>
    <row r="460" spans="2:11" x14ac:dyDescent="0.25">
      <c r="B460" s="6">
        <f t="shared" si="19"/>
        <v>37</v>
      </c>
      <c r="C460" s="7">
        <f t="shared" si="21"/>
        <v>444</v>
      </c>
      <c r="D460" s="8">
        <v>5.4800000000000001E-2</v>
      </c>
      <c r="E460" s="9">
        <f>I459*Table4211[[#This Row],[Oprocentowanie]]/12</f>
        <v>0</v>
      </c>
      <c r="F460" s="9">
        <f>Table4211[[#This Row],[Cała rata]]-Table4211[[#This Row],[Odsetki normalne]]</f>
        <v>0</v>
      </c>
      <c r="G460" s="20">
        <f t="shared" si="20"/>
        <v>0</v>
      </c>
      <c r="H460" s="9"/>
      <c r="I460" s="9">
        <f>IF(I459-F460&gt;0.001,I459-F460-Table4211[[#This Row],[Ile nadpłacamy przy tej racie?]],0)</f>
        <v>0</v>
      </c>
      <c r="K460" s="9">
        <f>IF(Table4211[[#This Row],[Rok]]&lt;9,Table4211[[#This Row],[Odsetki normalne]]*50%,Table4211[[#This Row],[Odsetki normalne]])</f>
        <v>0</v>
      </c>
    </row>
    <row r="461" spans="2:11" x14ac:dyDescent="0.25">
      <c r="B461" s="1">
        <f t="shared" si="19"/>
        <v>38</v>
      </c>
      <c r="C461" s="4">
        <f t="shared" si="21"/>
        <v>445</v>
      </c>
      <c r="D461" s="5">
        <v>5.4800000000000001E-2</v>
      </c>
      <c r="E461" s="2">
        <f>I460*Table4211[[#This Row],[Oprocentowanie]]/12</f>
        <v>0</v>
      </c>
      <c r="F461" s="2">
        <f>Table4211[[#This Row],[Cała rata]]-Table4211[[#This Row],[Odsetki normalne]]</f>
        <v>0</v>
      </c>
      <c r="G461" s="20">
        <f t="shared" si="20"/>
        <v>0</v>
      </c>
      <c r="H461" s="2"/>
      <c r="I461" s="11">
        <f>IF(I460-F461&gt;0.001,I460-F461-Table4211[[#This Row],[Ile nadpłacamy przy tej racie?]],0)</f>
        <v>0</v>
      </c>
      <c r="K461" s="2">
        <f>IF(Table4211[[#This Row],[Rok]]&lt;9,Table4211[[#This Row],[Odsetki normalne]]*50%,Table4211[[#This Row],[Odsetki normalne]])</f>
        <v>0</v>
      </c>
    </row>
    <row r="462" spans="2:11" x14ac:dyDescent="0.25">
      <c r="B462" s="1">
        <f t="shared" si="19"/>
        <v>38</v>
      </c>
      <c r="C462" s="4">
        <f t="shared" si="21"/>
        <v>446</v>
      </c>
      <c r="D462" s="5">
        <v>5.4800000000000001E-2</v>
      </c>
      <c r="E462" s="2">
        <f>I461*Table4211[[#This Row],[Oprocentowanie]]/12</f>
        <v>0</v>
      </c>
      <c r="F462" s="2">
        <f>Table4211[[#This Row],[Cała rata]]-Table4211[[#This Row],[Odsetki normalne]]</f>
        <v>0</v>
      </c>
      <c r="G462" s="20">
        <f t="shared" si="20"/>
        <v>0</v>
      </c>
      <c r="H462" s="2"/>
      <c r="I462" s="11">
        <f>IF(I461-F462&gt;0.001,I461-F462-Table4211[[#This Row],[Ile nadpłacamy przy tej racie?]],0)</f>
        <v>0</v>
      </c>
      <c r="K462" s="2">
        <f>IF(Table4211[[#This Row],[Rok]]&lt;9,Table4211[[#This Row],[Odsetki normalne]]*50%,Table4211[[#This Row],[Odsetki normalne]])</f>
        <v>0</v>
      </c>
    </row>
    <row r="463" spans="2:11" x14ac:dyDescent="0.25">
      <c r="B463" s="1">
        <f t="shared" si="19"/>
        <v>38</v>
      </c>
      <c r="C463" s="4">
        <f t="shared" si="21"/>
        <v>447</v>
      </c>
      <c r="D463" s="5">
        <v>5.4800000000000001E-2</v>
      </c>
      <c r="E463" s="2">
        <f>I462*Table4211[[#This Row],[Oprocentowanie]]/12</f>
        <v>0</v>
      </c>
      <c r="F463" s="2">
        <f>Table4211[[#This Row],[Cała rata]]-Table4211[[#This Row],[Odsetki normalne]]</f>
        <v>0</v>
      </c>
      <c r="G463" s="20">
        <f t="shared" si="20"/>
        <v>0</v>
      </c>
      <c r="H463" s="2"/>
      <c r="I463" s="11">
        <f>IF(I462-F463&gt;0.001,I462-F463-Table4211[[#This Row],[Ile nadpłacamy przy tej racie?]],0)</f>
        <v>0</v>
      </c>
      <c r="K463" s="2">
        <f>IF(Table4211[[#This Row],[Rok]]&lt;9,Table4211[[#This Row],[Odsetki normalne]]*50%,Table4211[[#This Row],[Odsetki normalne]])</f>
        <v>0</v>
      </c>
    </row>
    <row r="464" spans="2:11" x14ac:dyDescent="0.25">
      <c r="B464" s="1">
        <f t="shared" si="19"/>
        <v>38</v>
      </c>
      <c r="C464" s="4">
        <f t="shared" si="21"/>
        <v>448</v>
      </c>
      <c r="D464" s="5">
        <v>5.4800000000000001E-2</v>
      </c>
      <c r="E464" s="2">
        <f>I463*Table4211[[#This Row],[Oprocentowanie]]/12</f>
        <v>0</v>
      </c>
      <c r="F464" s="2">
        <f>Table4211[[#This Row],[Cała rata]]-Table4211[[#This Row],[Odsetki normalne]]</f>
        <v>0</v>
      </c>
      <c r="G464" s="20">
        <f t="shared" si="20"/>
        <v>0</v>
      </c>
      <c r="H464" s="2"/>
      <c r="I464" s="11">
        <f>IF(I463-F464&gt;0.001,I463-F464-Table4211[[#This Row],[Ile nadpłacamy przy tej racie?]],0)</f>
        <v>0</v>
      </c>
      <c r="K464" s="2">
        <f>IF(Table4211[[#This Row],[Rok]]&lt;9,Table4211[[#This Row],[Odsetki normalne]]*50%,Table4211[[#This Row],[Odsetki normalne]])</f>
        <v>0</v>
      </c>
    </row>
    <row r="465" spans="2:11" x14ac:dyDescent="0.25">
      <c r="B465" s="1">
        <f t="shared" si="19"/>
        <v>38</v>
      </c>
      <c r="C465" s="4">
        <f t="shared" si="21"/>
        <v>449</v>
      </c>
      <c r="D465" s="5">
        <v>5.4800000000000001E-2</v>
      </c>
      <c r="E465" s="2">
        <f>I464*Table4211[[#This Row],[Oprocentowanie]]/12</f>
        <v>0</v>
      </c>
      <c r="F465" s="2">
        <f>Table4211[[#This Row],[Cała rata]]-Table4211[[#This Row],[Odsetki normalne]]</f>
        <v>0</v>
      </c>
      <c r="G465" s="20">
        <f t="shared" si="20"/>
        <v>0</v>
      </c>
      <c r="H465" s="2"/>
      <c r="I465" s="11">
        <f>IF(I464-F465&gt;0.001,I464-F465-Table4211[[#This Row],[Ile nadpłacamy przy tej racie?]],0)</f>
        <v>0</v>
      </c>
      <c r="K465" s="2">
        <f>IF(Table4211[[#This Row],[Rok]]&lt;9,Table4211[[#This Row],[Odsetki normalne]]*50%,Table4211[[#This Row],[Odsetki normalne]])</f>
        <v>0</v>
      </c>
    </row>
    <row r="466" spans="2:11" x14ac:dyDescent="0.25">
      <c r="B466" s="1">
        <f t="shared" ref="B466:B496" si="22">ROUNDUP(C466/12,0)</f>
        <v>38</v>
      </c>
      <c r="C466" s="4">
        <f t="shared" si="21"/>
        <v>450</v>
      </c>
      <c r="D466" s="5">
        <v>5.4800000000000001E-2</v>
      </c>
      <c r="E466" s="2">
        <f>I465*Table4211[[#This Row],[Oprocentowanie]]/12</f>
        <v>0</v>
      </c>
      <c r="F466" s="2">
        <f>Table4211[[#This Row],[Cała rata]]-Table4211[[#This Row],[Odsetki normalne]]</f>
        <v>0</v>
      </c>
      <c r="G466" s="20">
        <f t="shared" ref="G466:G496" si="23">IF(I465&gt;0.001,-$C$8,0)</f>
        <v>0</v>
      </c>
      <c r="H466" s="2"/>
      <c r="I466" s="11">
        <f>IF(I465-F466&gt;0.001,I465-F466-Table4211[[#This Row],[Ile nadpłacamy przy tej racie?]],0)</f>
        <v>0</v>
      </c>
      <c r="K466" s="2">
        <f>IF(Table4211[[#This Row],[Rok]]&lt;9,Table4211[[#This Row],[Odsetki normalne]]*50%,Table4211[[#This Row],[Odsetki normalne]])</f>
        <v>0</v>
      </c>
    </row>
    <row r="467" spans="2:11" x14ac:dyDescent="0.25">
      <c r="B467" s="1">
        <f t="shared" si="22"/>
        <v>38</v>
      </c>
      <c r="C467" s="4">
        <f t="shared" ref="C467:C496" si="24">C466+1</f>
        <v>451</v>
      </c>
      <c r="D467" s="5">
        <v>5.4800000000000001E-2</v>
      </c>
      <c r="E467" s="2">
        <f>I466*Table4211[[#This Row],[Oprocentowanie]]/12</f>
        <v>0</v>
      </c>
      <c r="F467" s="2">
        <f>Table4211[[#This Row],[Cała rata]]-Table4211[[#This Row],[Odsetki normalne]]</f>
        <v>0</v>
      </c>
      <c r="G467" s="20">
        <f t="shared" si="23"/>
        <v>0</v>
      </c>
      <c r="H467" s="2"/>
      <c r="I467" s="11">
        <f>IF(I466-F467&gt;0.001,I466-F467-Table4211[[#This Row],[Ile nadpłacamy przy tej racie?]],0)</f>
        <v>0</v>
      </c>
      <c r="K467" s="2">
        <f>IF(Table4211[[#This Row],[Rok]]&lt;9,Table4211[[#This Row],[Odsetki normalne]]*50%,Table4211[[#This Row],[Odsetki normalne]])</f>
        <v>0</v>
      </c>
    </row>
    <row r="468" spans="2:11" x14ac:dyDescent="0.25">
      <c r="B468" s="1">
        <f t="shared" si="22"/>
        <v>38</v>
      </c>
      <c r="C468" s="4">
        <f t="shared" si="24"/>
        <v>452</v>
      </c>
      <c r="D468" s="5">
        <v>5.4800000000000001E-2</v>
      </c>
      <c r="E468" s="2">
        <f>I467*Table4211[[#This Row],[Oprocentowanie]]/12</f>
        <v>0</v>
      </c>
      <c r="F468" s="2">
        <f>Table4211[[#This Row],[Cała rata]]-Table4211[[#This Row],[Odsetki normalne]]</f>
        <v>0</v>
      </c>
      <c r="G468" s="20">
        <f t="shared" si="23"/>
        <v>0</v>
      </c>
      <c r="H468" s="2"/>
      <c r="I468" s="11">
        <f>IF(I467-F468&gt;0.001,I467-F468-Table4211[[#This Row],[Ile nadpłacamy przy tej racie?]],0)</f>
        <v>0</v>
      </c>
      <c r="K468" s="2">
        <f>IF(Table4211[[#This Row],[Rok]]&lt;9,Table4211[[#This Row],[Odsetki normalne]]*50%,Table4211[[#This Row],[Odsetki normalne]])</f>
        <v>0</v>
      </c>
    </row>
    <row r="469" spans="2:11" x14ac:dyDescent="0.25">
      <c r="B469" s="1">
        <f t="shared" si="22"/>
        <v>38</v>
      </c>
      <c r="C469" s="4">
        <f t="shared" si="24"/>
        <v>453</v>
      </c>
      <c r="D469" s="5">
        <v>5.4800000000000001E-2</v>
      </c>
      <c r="E469" s="2">
        <f>I468*Table4211[[#This Row],[Oprocentowanie]]/12</f>
        <v>0</v>
      </c>
      <c r="F469" s="2">
        <f>Table4211[[#This Row],[Cała rata]]-Table4211[[#This Row],[Odsetki normalne]]</f>
        <v>0</v>
      </c>
      <c r="G469" s="20">
        <f t="shared" si="23"/>
        <v>0</v>
      </c>
      <c r="H469" s="2"/>
      <c r="I469" s="11">
        <f>IF(I468-F469&gt;0.001,I468-F469-Table4211[[#This Row],[Ile nadpłacamy przy tej racie?]],0)</f>
        <v>0</v>
      </c>
      <c r="K469" s="2">
        <f>IF(Table4211[[#This Row],[Rok]]&lt;9,Table4211[[#This Row],[Odsetki normalne]]*50%,Table4211[[#This Row],[Odsetki normalne]])</f>
        <v>0</v>
      </c>
    </row>
    <row r="470" spans="2:11" x14ac:dyDescent="0.25">
      <c r="B470" s="1">
        <f t="shared" si="22"/>
        <v>38</v>
      </c>
      <c r="C470" s="4">
        <f t="shared" si="24"/>
        <v>454</v>
      </c>
      <c r="D470" s="5">
        <v>5.4800000000000001E-2</v>
      </c>
      <c r="E470" s="2">
        <f>I469*Table4211[[#This Row],[Oprocentowanie]]/12</f>
        <v>0</v>
      </c>
      <c r="F470" s="2">
        <f>Table4211[[#This Row],[Cała rata]]-Table4211[[#This Row],[Odsetki normalne]]</f>
        <v>0</v>
      </c>
      <c r="G470" s="20">
        <f t="shared" si="23"/>
        <v>0</v>
      </c>
      <c r="H470" s="2"/>
      <c r="I470" s="11">
        <f>IF(I469-F470&gt;0.001,I469-F470-Table4211[[#This Row],[Ile nadpłacamy przy tej racie?]],0)</f>
        <v>0</v>
      </c>
      <c r="K470" s="2">
        <f>IF(Table4211[[#This Row],[Rok]]&lt;9,Table4211[[#This Row],[Odsetki normalne]]*50%,Table4211[[#This Row],[Odsetki normalne]])</f>
        <v>0</v>
      </c>
    </row>
    <row r="471" spans="2:11" x14ac:dyDescent="0.25">
      <c r="B471" s="1">
        <f t="shared" si="22"/>
        <v>38</v>
      </c>
      <c r="C471" s="4">
        <f t="shared" si="24"/>
        <v>455</v>
      </c>
      <c r="D471" s="5">
        <v>5.4800000000000001E-2</v>
      </c>
      <c r="E471" s="2">
        <f>I470*Table4211[[#This Row],[Oprocentowanie]]/12</f>
        <v>0</v>
      </c>
      <c r="F471" s="2">
        <f>Table4211[[#This Row],[Cała rata]]-Table4211[[#This Row],[Odsetki normalne]]</f>
        <v>0</v>
      </c>
      <c r="G471" s="20">
        <f t="shared" si="23"/>
        <v>0</v>
      </c>
      <c r="H471" s="2"/>
      <c r="I471" s="11">
        <f>IF(I470-F471&gt;0.001,I470-F471-Table4211[[#This Row],[Ile nadpłacamy przy tej racie?]],0)</f>
        <v>0</v>
      </c>
      <c r="K471" s="2">
        <f>IF(Table4211[[#This Row],[Rok]]&lt;9,Table4211[[#This Row],[Odsetki normalne]]*50%,Table4211[[#This Row],[Odsetki normalne]])</f>
        <v>0</v>
      </c>
    </row>
    <row r="472" spans="2:11" x14ac:dyDescent="0.25">
      <c r="B472" s="1">
        <f t="shared" si="22"/>
        <v>38</v>
      </c>
      <c r="C472" s="4">
        <f t="shared" si="24"/>
        <v>456</v>
      </c>
      <c r="D472" s="5">
        <v>5.4800000000000001E-2</v>
      </c>
      <c r="E472" s="2">
        <f>I471*Table4211[[#This Row],[Oprocentowanie]]/12</f>
        <v>0</v>
      </c>
      <c r="F472" s="2">
        <f>Table4211[[#This Row],[Cała rata]]-Table4211[[#This Row],[Odsetki normalne]]</f>
        <v>0</v>
      </c>
      <c r="G472" s="20">
        <f t="shared" si="23"/>
        <v>0</v>
      </c>
      <c r="H472" s="2"/>
      <c r="I472" s="11">
        <f>IF(I471-F472&gt;0.001,I471-F472-Table4211[[#This Row],[Ile nadpłacamy przy tej racie?]],0)</f>
        <v>0</v>
      </c>
      <c r="K472" s="2">
        <f>IF(Table4211[[#This Row],[Rok]]&lt;9,Table4211[[#This Row],[Odsetki normalne]]*50%,Table4211[[#This Row],[Odsetki normalne]])</f>
        <v>0</v>
      </c>
    </row>
    <row r="473" spans="2:11" x14ac:dyDescent="0.25">
      <c r="B473" s="6">
        <f t="shared" si="22"/>
        <v>39</v>
      </c>
      <c r="C473" s="7">
        <f t="shared" si="24"/>
        <v>457</v>
      </c>
      <c r="D473" s="8">
        <v>5.4800000000000001E-2</v>
      </c>
      <c r="E473" s="9">
        <f>I472*Table4211[[#This Row],[Oprocentowanie]]/12</f>
        <v>0</v>
      </c>
      <c r="F473" s="9">
        <f>Table4211[[#This Row],[Cała rata]]-Table4211[[#This Row],[Odsetki normalne]]</f>
        <v>0</v>
      </c>
      <c r="G473" s="20">
        <f t="shared" si="23"/>
        <v>0</v>
      </c>
      <c r="H473" s="9"/>
      <c r="I473" s="9">
        <f>IF(I472-F473&gt;0.001,I472-F473-Table4211[[#This Row],[Ile nadpłacamy przy tej racie?]],0)</f>
        <v>0</v>
      </c>
      <c r="K473" s="9">
        <f>IF(Table4211[[#This Row],[Rok]]&lt;9,Table4211[[#This Row],[Odsetki normalne]]*50%,Table4211[[#This Row],[Odsetki normalne]])</f>
        <v>0</v>
      </c>
    </row>
    <row r="474" spans="2:11" x14ac:dyDescent="0.25">
      <c r="B474" s="6">
        <f t="shared" si="22"/>
        <v>39</v>
      </c>
      <c r="C474" s="7">
        <f t="shared" si="24"/>
        <v>458</v>
      </c>
      <c r="D474" s="8">
        <v>5.4800000000000001E-2</v>
      </c>
      <c r="E474" s="9">
        <f>I473*Table4211[[#This Row],[Oprocentowanie]]/12</f>
        <v>0</v>
      </c>
      <c r="F474" s="9">
        <f>Table4211[[#This Row],[Cała rata]]-Table4211[[#This Row],[Odsetki normalne]]</f>
        <v>0</v>
      </c>
      <c r="G474" s="20">
        <f t="shared" si="23"/>
        <v>0</v>
      </c>
      <c r="H474" s="9"/>
      <c r="I474" s="9">
        <f>IF(I473-F474&gt;0.001,I473-F474-Table4211[[#This Row],[Ile nadpłacamy przy tej racie?]],0)</f>
        <v>0</v>
      </c>
      <c r="K474" s="9">
        <f>IF(Table4211[[#This Row],[Rok]]&lt;9,Table4211[[#This Row],[Odsetki normalne]]*50%,Table4211[[#This Row],[Odsetki normalne]])</f>
        <v>0</v>
      </c>
    </row>
    <row r="475" spans="2:11" x14ac:dyDescent="0.25">
      <c r="B475" s="6">
        <f t="shared" si="22"/>
        <v>39</v>
      </c>
      <c r="C475" s="7">
        <f t="shared" si="24"/>
        <v>459</v>
      </c>
      <c r="D475" s="8">
        <v>5.4800000000000001E-2</v>
      </c>
      <c r="E475" s="9">
        <f>I474*Table4211[[#This Row],[Oprocentowanie]]/12</f>
        <v>0</v>
      </c>
      <c r="F475" s="9">
        <f>Table4211[[#This Row],[Cała rata]]-Table4211[[#This Row],[Odsetki normalne]]</f>
        <v>0</v>
      </c>
      <c r="G475" s="20">
        <f t="shared" si="23"/>
        <v>0</v>
      </c>
      <c r="H475" s="9"/>
      <c r="I475" s="9">
        <f>IF(I474-F475&gt;0.001,I474-F475-Table4211[[#This Row],[Ile nadpłacamy przy tej racie?]],0)</f>
        <v>0</v>
      </c>
      <c r="K475" s="9">
        <f>IF(Table4211[[#This Row],[Rok]]&lt;9,Table4211[[#This Row],[Odsetki normalne]]*50%,Table4211[[#This Row],[Odsetki normalne]])</f>
        <v>0</v>
      </c>
    </row>
    <row r="476" spans="2:11" x14ac:dyDescent="0.25">
      <c r="B476" s="6">
        <f t="shared" si="22"/>
        <v>39</v>
      </c>
      <c r="C476" s="7">
        <f t="shared" si="24"/>
        <v>460</v>
      </c>
      <c r="D476" s="8">
        <v>5.4800000000000001E-2</v>
      </c>
      <c r="E476" s="9">
        <f>I475*Table4211[[#This Row],[Oprocentowanie]]/12</f>
        <v>0</v>
      </c>
      <c r="F476" s="9">
        <f>Table4211[[#This Row],[Cała rata]]-Table4211[[#This Row],[Odsetki normalne]]</f>
        <v>0</v>
      </c>
      <c r="G476" s="20">
        <f t="shared" si="23"/>
        <v>0</v>
      </c>
      <c r="H476" s="9"/>
      <c r="I476" s="9">
        <f>IF(I475-F476&gt;0.001,I475-F476-Table4211[[#This Row],[Ile nadpłacamy przy tej racie?]],0)</f>
        <v>0</v>
      </c>
      <c r="K476" s="9">
        <f>IF(Table4211[[#This Row],[Rok]]&lt;9,Table4211[[#This Row],[Odsetki normalne]]*50%,Table4211[[#This Row],[Odsetki normalne]])</f>
        <v>0</v>
      </c>
    </row>
    <row r="477" spans="2:11" x14ac:dyDescent="0.25">
      <c r="B477" s="6">
        <f t="shared" si="22"/>
        <v>39</v>
      </c>
      <c r="C477" s="7">
        <f t="shared" si="24"/>
        <v>461</v>
      </c>
      <c r="D477" s="8">
        <v>5.4800000000000001E-2</v>
      </c>
      <c r="E477" s="9">
        <f>I476*Table4211[[#This Row],[Oprocentowanie]]/12</f>
        <v>0</v>
      </c>
      <c r="F477" s="9">
        <f>Table4211[[#This Row],[Cała rata]]-Table4211[[#This Row],[Odsetki normalne]]</f>
        <v>0</v>
      </c>
      <c r="G477" s="20">
        <f t="shared" si="23"/>
        <v>0</v>
      </c>
      <c r="H477" s="9"/>
      <c r="I477" s="9">
        <f>IF(I476-F477&gt;0.001,I476-F477-Table4211[[#This Row],[Ile nadpłacamy przy tej racie?]],0)</f>
        <v>0</v>
      </c>
      <c r="K477" s="9">
        <f>IF(Table4211[[#This Row],[Rok]]&lt;9,Table4211[[#This Row],[Odsetki normalne]]*50%,Table4211[[#This Row],[Odsetki normalne]])</f>
        <v>0</v>
      </c>
    </row>
    <row r="478" spans="2:11" x14ac:dyDescent="0.25">
      <c r="B478" s="6">
        <f t="shared" si="22"/>
        <v>39</v>
      </c>
      <c r="C478" s="7">
        <f t="shared" si="24"/>
        <v>462</v>
      </c>
      <c r="D478" s="8">
        <v>5.4800000000000001E-2</v>
      </c>
      <c r="E478" s="9">
        <f>I477*Table4211[[#This Row],[Oprocentowanie]]/12</f>
        <v>0</v>
      </c>
      <c r="F478" s="9">
        <f>Table4211[[#This Row],[Cała rata]]-Table4211[[#This Row],[Odsetki normalne]]</f>
        <v>0</v>
      </c>
      <c r="G478" s="20">
        <f t="shared" si="23"/>
        <v>0</v>
      </c>
      <c r="H478" s="9"/>
      <c r="I478" s="9">
        <f>IF(I477-F478&gt;0.001,I477-F478-Table4211[[#This Row],[Ile nadpłacamy przy tej racie?]],0)</f>
        <v>0</v>
      </c>
      <c r="K478" s="9">
        <f>IF(Table4211[[#This Row],[Rok]]&lt;9,Table4211[[#This Row],[Odsetki normalne]]*50%,Table4211[[#This Row],[Odsetki normalne]])</f>
        <v>0</v>
      </c>
    </row>
    <row r="479" spans="2:11" x14ac:dyDescent="0.25">
      <c r="B479" s="6">
        <f t="shared" si="22"/>
        <v>39</v>
      </c>
      <c r="C479" s="7">
        <f t="shared" si="24"/>
        <v>463</v>
      </c>
      <c r="D479" s="8">
        <v>5.4800000000000001E-2</v>
      </c>
      <c r="E479" s="9">
        <f>I478*Table4211[[#This Row],[Oprocentowanie]]/12</f>
        <v>0</v>
      </c>
      <c r="F479" s="9">
        <f>Table4211[[#This Row],[Cała rata]]-Table4211[[#This Row],[Odsetki normalne]]</f>
        <v>0</v>
      </c>
      <c r="G479" s="20">
        <f t="shared" si="23"/>
        <v>0</v>
      </c>
      <c r="H479" s="9"/>
      <c r="I479" s="9">
        <f>IF(I478-F479&gt;0.001,I478-F479-Table4211[[#This Row],[Ile nadpłacamy przy tej racie?]],0)</f>
        <v>0</v>
      </c>
      <c r="K479" s="9">
        <f>IF(Table4211[[#This Row],[Rok]]&lt;9,Table4211[[#This Row],[Odsetki normalne]]*50%,Table4211[[#This Row],[Odsetki normalne]])</f>
        <v>0</v>
      </c>
    </row>
    <row r="480" spans="2:11" x14ac:dyDescent="0.25">
      <c r="B480" s="6">
        <f t="shared" si="22"/>
        <v>39</v>
      </c>
      <c r="C480" s="7">
        <f t="shared" si="24"/>
        <v>464</v>
      </c>
      <c r="D480" s="8">
        <v>5.4800000000000001E-2</v>
      </c>
      <c r="E480" s="9">
        <f>I479*Table4211[[#This Row],[Oprocentowanie]]/12</f>
        <v>0</v>
      </c>
      <c r="F480" s="9">
        <f>Table4211[[#This Row],[Cała rata]]-Table4211[[#This Row],[Odsetki normalne]]</f>
        <v>0</v>
      </c>
      <c r="G480" s="20">
        <f t="shared" si="23"/>
        <v>0</v>
      </c>
      <c r="H480" s="9"/>
      <c r="I480" s="9">
        <f>IF(I479-F480&gt;0.001,I479-F480-Table4211[[#This Row],[Ile nadpłacamy przy tej racie?]],0)</f>
        <v>0</v>
      </c>
      <c r="K480" s="9">
        <f>IF(Table4211[[#This Row],[Rok]]&lt;9,Table4211[[#This Row],[Odsetki normalne]]*50%,Table4211[[#This Row],[Odsetki normalne]])</f>
        <v>0</v>
      </c>
    </row>
    <row r="481" spans="2:11" x14ac:dyDescent="0.25">
      <c r="B481" s="6">
        <f t="shared" si="22"/>
        <v>39</v>
      </c>
      <c r="C481" s="7">
        <f t="shared" si="24"/>
        <v>465</v>
      </c>
      <c r="D481" s="8">
        <v>5.4800000000000001E-2</v>
      </c>
      <c r="E481" s="9">
        <f>I480*Table4211[[#This Row],[Oprocentowanie]]/12</f>
        <v>0</v>
      </c>
      <c r="F481" s="9">
        <f>Table4211[[#This Row],[Cała rata]]-Table4211[[#This Row],[Odsetki normalne]]</f>
        <v>0</v>
      </c>
      <c r="G481" s="20">
        <f t="shared" si="23"/>
        <v>0</v>
      </c>
      <c r="H481" s="9"/>
      <c r="I481" s="9">
        <f>IF(I480-F481&gt;0.001,I480-F481-Table4211[[#This Row],[Ile nadpłacamy przy tej racie?]],0)</f>
        <v>0</v>
      </c>
      <c r="K481" s="9">
        <f>IF(Table4211[[#This Row],[Rok]]&lt;9,Table4211[[#This Row],[Odsetki normalne]]*50%,Table4211[[#This Row],[Odsetki normalne]])</f>
        <v>0</v>
      </c>
    </row>
    <row r="482" spans="2:11" x14ac:dyDescent="0.25">
      <c r="B482" s="6">
        <f t="shared" si="22"/>
        <v>39</v>
      </c>
      <c r="C482" s="7">
        <f t="shared" si="24"/>
        <v>466</v>
      </c>
      <c r="D482" s="8">
        <v>5.4800000000000001E-2</v>
      </c>
      <c r="E482" s="9">
        <f>I481*Table4211[[#This Row],[Oprocentowanie]]/12</f>
        <v>0</v>
      </c>
      <c r="F482" s="9">
        <f>Table4211[[#This Row],[Cała rata]]-Table4211[[#This Row],[Odsetki normalne]]</f>
        <v>0</v>
      </c>
      <c r="G482" s="20">
        <f t="shared" si="23"/>
        <v>0</v>
      </c>
      <c r="H482" s="9"/>
      <c r="I482" s="9">
        <f>IF(I481-F482&gt;0.001,I481-F482-Table4211[[#This Row],[Ile nadpłacamy przy tej racie?]],0)</f>
        <v>0</v>
      </c>
      <c r="K482" s="9">
        <f>IF(Table4211[[#This Row],[Rok]]&lt;9,Table4211[[#This Row],[Odsetki normalne]]*50%,Table4211[[#This Row],[Odsetki normalne]])</f>
        <v>0</v>
      </c>
    </row>
    <row r="483" spans="2:11" x14ac:dyDescent="0.25">
      <c r="B483" s="6">
        <f t="shared" si="22"/>
        <v>39</v>
      </c>
      <c r="C483" s="7">
        <f t="shared" si="24"/>
        <v>467</v>
      </c>
      <c r="D483" s="8">
        <v>5.4800000000000001E-2</v>
      </c>
      <c r="E483" s="9">
        <f>I482*Table4211[[#This Row],[Oprocentowanie]]/12</f>
        <v>0</v>
      </c>
      <c r="F483" s="9">
        <f>Table4211[[#This Row],[Cała rata]]-Table4211[[#This Row],[Odsetki normalne]]</f>
        <v>0</v>
      </c>
      <c r="G483" s="20">
        <f t="shared" si="23"/>
        <v>0</v>
      </c>
      <c r="H483" s="9"/>
      <c r="I483" s="9">
        <f>IF(I482-F483&gt;0.001,I482-F483-Table4211[[#This Row],[Ile nadpłacamy przy tej racie?]],0)</f>
        <v>0</v>
      </c>
      <c r="K483" s="9">
        <f>IF(Table4211[[#This Row],[Rok]]&lt;9,Table4211[[#This Row],[Odsetki normalne]]*50%,Table4211[[#This Row],[Odsetki normalne]])</f>
        <v>0</v>
      </c>
    </row>
    <row r="484" spans="2:11" x14ac:dyDescent="0.25">
      <c r="B484" s="6">
        <f t="shared" si="22"/>
        <v>39</v>
      </c>
      <c r="C484" s="7">
        <f t="shared" si="24"/>
        <v>468</v>
      </c>
      <c r="D484" s="8">
        <v>5.4800000000000001E-2</v>
      </c>
      <c r="E484" s="9">
        <f>I483*Table4211[[#This Row],[Oprocentowanie]]/12</f>
        <v>0</v>
      </c>
      <c r="F484" s="9">
        <f>Table4211[[#This Row],[Cała rata]]-Table4211[[#This Row],[Odsetki normalne]]</f>
        <v>0</v>
      </c>
      <c r="G484" s="20">
        <f t="shared" si="23"/>
        <v>0</v>
      </c>
      <c r="H484" s="9"/>
      <c r="I484" s="9">
        <f>IF(I483-F484&gt;0.001,I483-F484-Table4211[[#This Row],[Ile nadpłacamy przy tej racie?]],0)</f>
        <v>0</v>
      </c>
      <c r="K484" s="9">
        <f>IF(Table4211[[#This Row],[Rok]]&lt;9,Table4211[[#This Row],[Odsetki normalne]]*50%,Table4211[[#This Row],[Odsetki normalne]])</f>
        <v>0</v>
      </c>
    </row>
    <row r="485" spans="2:11" x14ac:dyDescent="0.25">
      <c r="B485" s="1">
        <f t="shared" si="22"/>
        <v>40</v>
      </c>
      <c r="C485" s="4">
        <f t="shared" si="24"/>
        <v>469</v>
      </c>
      <c r="D485" s="5">
        <v>5.4800000000000001E-2</v>
      </c>
      <c r="E485" s="2">
        <f>I484*Table4211[[#This Row],[Oprocentowanie]]/12</f>
        <v>0</v>
      </c>
      <c r="F485" s="2">
        <f>Table4211[[#This Row],[Cała rata]]-Table4211[[#This Row],[Odsetki normalne]]</f>
        <v>0</v>
      </c>
      <c r="G485" s="20">
        <f t="shared" si="23"/>
        <v>0</v>
      </c>
      <c r="H485" s="2"/>
      <c r="I485" s="11">
        <f>IF(I484-F485&gt;0.001,I484-F485-Table4211[[#This Row],[Ile nadpłacamy przy tej racie?]],0)</f>
        <v>0</v>
      </c>
      <c r="K485" s="2">
        <f>IF(Table4211[[#This Row],[Rok]]&lt;9,Table4211[[#This Row],[Odsetki normalne]]*50%,Table4211[[#This Row],[Odsetki normalne]])</f>
        <v>0</v>
      </c>
    </row>
    <row r="486" spans="2:11" x14ac:dyDescent="0.25">
      <c r="B486" s="1">
        <f t="shared" si="22"/>
        <v>40</v>
      </c>
      <c r="C486" s="4">
        <f t="shared" si="24"/>
        <v>470</v>
      </c>
      <c r="D486" s="5">
        <v>5.4800000000000001E-2</v>
      </c>
      <c r="E486" s="2">
        <f>I485*Table4211[[#This Row],[Oprocentowanie]]/12</f>
        <v>0</v>
      </c>
      <c r="F486" s="2">
        <f>Table4211[[#This Row],[Cała rata]]-Table4211[[#This Row],[Odsetki normalne]]</f>
        <v>0</v>
      </c>
      <c r="G486" s="20">
        <f t="shared" si="23"/>
        <v>0</v>
      </c>
      <c r="H486" s="2"/>
      <c r="I486" s="11">
        <f>IF(I485-F486&gt;0.001,I485-F486-Table4211[[#This Row],[Ile nadpłacamy przy tej racie?]],0)</f>
        <v>0</v>
      </c>
      <c r="K486" s="2">
        <f>IF(Table4211[[#This Row],[Rok]]&lt;9,Table4211[[#This Row],[Odsetki normalne]]*50%,Table4211[[#This Row],[Odsetki normalne]])</f>
        <v>0</v>
      </c>
    </row>
    <row r="487" spans="2:11" x14ac:dyDescent="0.25">
      <c r="B487" s="1">
        <f t="shared" si="22"/>
        <v>40</v>
      </c>
      <c r="C487" s="4">
        <f t="shared" si="24"/>
        <v>471</v>
      </c>
      <c r="D487" s="5">
        <v>5.4800000000000001E-2</v>
      </c>
      <c r="E487" s="2">
        <f>I486*Table4211[[#This Row],[Oprocentowanie]]/12</f>
        <v>0</v>
      </c>
      <c r="F487" s="2">
        <f>Table4211[[#This Row],[Cała rata]]-Table4211[[#This Row],[Odsetki normalne]]</f>
        <v>0</v>
      </c>
      <c r="G487" s="20">
        <f t="shared" si="23"/>
        <v>0</v>
      </c>
      <c r="H487" s="2"/>
      <c r="I487" s="11">
        <f>IF(I486-F487&gt;0.001,I486-F487-Table4211[[#This Row],[Ile nadpłacamy przy tej racie?]],0)</f>
        <v>0</v>
      </c>
      <c r="K487" s="2">
        <f>IF(Table4211[[#This Row],[Rok]]&lt;9,Table4211[[#This Row],[Odsetki normalne]]*50%,Table4211[[#This Row],[Odsetki normalne]])</f>
        <v>0</v>
      </c>
    </row>
    <row r="488" spans="2:11" x14ac:dyDescent="0.25">
      <c r="B488" s="1">
        <f t="shared" si="22"/>
        <v>40</v>
      </c>
      <c r="C488" s="4">
        <f t="shared" si="24"/>
        <v>472</v>
      </c>
      <c r="D488" s="5">
        <v>5.4800000000000001E-2</v>
      </c>
      <c r="E488" s="2">
        <f>I487*Table4211[[#This Row],[Oprocentowanie]]/12</f>
        <v>0</v>
      </c>
      <c r="F488" s="2">
        <f>Table4211[[#This Row],[Cała rata]]-Table4211[[#This Row],[Odsetki normalne]]</f>
        <v>0</v>
      </c>
      <c r="G488" s="20">
        <f t="shared" si="23"/>
        <v>0</v>
      </c>
      <c r="H488" s="2"/>
      <c r="I488" s="11">
        <f>IF(I487-F488&gt;0.001,I487-F488-Table4211[[#This Row],[Ile nadpłacamy przy tej racie?]],0)</f>
        <v>0</v>
      </c>
      <c r="K488" s="2">
        <f>IF(Table4211[[#This Row],[Rok]]&lt;9,Table4211[[#This Row],[Odsetki normalne]]*50%,Table4211[[#This Row],[Odsetki normalne]])</f>
        <v>0</v>
      </c>
    </row>
    <row r="489" spans="2:11" x14ac:dyDescent="0.25">
      <c r="B489" s="1">
        <f t="shared" si="22"/>
        <v>40</v>
      </c>
      <c r="C489" s="4">
        <f t="shared" si="24"/>
        <v>473</v>
      </c>
      <c r="D489" s="5">
        <v>5.4800000000000001E-2</v>
      </c>
      <c r="E489" s="2">
        <f>I488*Table4211[[#This Row],[Oprocentowanie]]/12</f>
        <v>0</v>
      </c>
      <c r="F489" s="2">
        <f>Table4211[[#This Row],[Cała rata]]-Table4211[[#This Row],[Odsetki normalne]]</f>
        <v>0</v>
      </c>
      <c r="G489" s="20">
        <f t="shared" si="23"/>
        <v>0</v>
      </c>
      <c r="H489" s="2"/>
      <c r="I489" s="11">
        <f>IF(I488-F489&gt;0.001,I488-F489-Table4211[[#This Row],[Ile nadpłacamy przy tej racie?]],0)</f>
        <v>0</v>
      </c>
      <c r="K489" s="2">
        <f>IF(Table4211[[#This Row],[Rok]]&lt;9,Table4211[[#This Row],[Odsetki normalne]]*50%,Table4211[[#This Row],[Odsetki normalne]])</f>
        <v>0</v>
      </c>
    </row>
    <row r="490" spans="2:11" x14ac:dyDescent="0.25">
      <c r="B490" s="1">
        <f t="shared" si="22"/>
        <v>40</v>
      </c>
      <c r="C490" s="4">
        <f t="shared" si="24"/>
        <v>474</v>
      </c>
      <c r="D490" s="5">
        <v>5.4800000000000001E-2</v>
      </c>
      <c r="E490" s="2">
        <f>I489*Table4211[[#This Row],[Oprocentowanie]]/12</f>
        <v>0</v>
      </c>
      <c r="F490" s="2">
        <f>Table4211[[#This Row],[Cała rata]]-Table4211[[#This Row],[Odsetki normalne]]</f>
        <v>0</v>
      </c>
      <c r="G490" s="20">
        <f t="shared" si="23"/>
        <v>0</v>
      </c>
      <c r="H490" s="2"/>
      <c r="I490" s="11">
        <f>IF(I489-F490&gt;0.001,I489-F490-Table4211[[#This Row],[Ile nadpłacamy przy tej racie?]],0)</f>
        <v>0</v>
      </c>
      <c r="K490" s="2">
        <f>IF(Table4211[[#This Row],[Rok]]&lt;9,Table4211[[#This Row],[Odsetki normalne]]*50%,Table4211[[#This Row],[Odsetki normalne]])</f>
        <v>0</v>
      </c>
    </row>
    <row r="491" spans="2:11" x14ac:dyDescent="0.25">
      <c r="B491" s="1">
        <f t="shared" si="22"/>
        <v>40</v>
      </c>
      <c r="C491" s="4">
        <f t="shared" si="24"/>
        <v>475</v>
      </c>
      <c r="D491" s="5">
        <v>5.4800000000000001E-2</v>
      </c>
      <c r="E491" s="2">
        <f>I490*Table4211[[#This Row],[Oprocentowanie]]/12</f>
        <v>0</v>
      </c>
      <c r="F491" s="2">
        <f>Table4211[[#This Row],[Cała rata]]-Table4211[[#This Row],[Odsetki normalne]]</f>
        <v>0</v>
      </c>
      <c r="G491" s="20">
        <f t="shared" si="23"/>
        <v>0</v>
      </c>
      <c r="H491" s="2"/>
      <c r="I491" s="11">
        <f>IF(I490-F491&gt;0.001,I490-F491-Table4211[[#This Row],[Ile nadpłacamy przy tej racie?]],0)</f>
        <v>0</v>
      </c>
      <c r="K491" s="2">
        <f>IF(Table4211[[#This Row],[Rok]]&lt;9,Table4211[[#This Row],[Odsetki normalne]]*50%,Table4211[[#This Row],[Odsetki normalne]])</f>
        <v>0</v>
      </c>
    </row>
    <row r="492" spans="2:11" x14ac:dyDescent="0.25">
      <c r="B492" s="1">
        <f t="shared" si="22"/>
        <v>40</v>
      </c>
      <c r="C492" s="4">
        <f t="shared" si="24"/>
        <v>476</v>
      </c>
      <c r="D492" s="5">
        <v>5.4800000000000001E-2</v>
      </c>
      <c r="E492" s="2">
        <f>I491*Table4211[[#This Row],[Oprocentowanie]]/12</f>
        <v>0</v>
      </c>
      <c r="F492" s="2">
        <f>Table4211[[#This Row],[Cała rata]]-Table4211[[#This Row],[Odsetki normalne]]</f>
        <v>0</v>
      </c>
      <c r="G492" s="20">
        <f t="shared" si="23"/>
        <v>0</v>
      </c>
      <c r="H492" s="2"/>
      <c r="I492" s="11">
        <f>IF(I491-F492&gt;0.001,I491-F492-Table4211[[#This Row],[Ile nadpłacamy przy tej racie?]],0)</f>
        <v>0</v>
      </c>
      <c r="K492" s="2">
        <f>IF(Table4211[[#This Row],[Rok]]&lt;9,Table4211[[#This Row],[Odsetki normalne]]*50%,Table4211[[#This Row],[Odsetki normalne]])</f>
        <v>0</v>
      </c>
    </row>
    <row r="493" spans="2:11" x14ac:dyDescent="0.25">
      <c r="B493" s="1">
        <f t="shared" si="22"/>
        <v>40</v>
      </c>
      <c r="C493" s="4">
        <f t="shared" si="24"/>
        <v>477</v>
      </c>
      <c r="D493" s="5">
        <v>5.4800000000000001E-2</v>
      </c>
      <c r="E493" s="2">
        <f>I492*Table4211[[#This Row],[Oprocentowanie]]/12</f>
        <v>0</v>
      </c>
      <c r="F493" s="2">
        <f>Table4211[[#This Row],[Cała rata]]-Table4211[[#This Row],[Odsetki normalne]]</f>
        <v>0</v>
      </c>
      <c r="G493" s="20">
        <f t="shared" si="23"/>
        <v>0</v>
      </c>
      <c r="H493" s="2"/>
      <c r="I493" s="11">
        <f>IF(I492-F493&gt;0.001,I492-F493-Table4211[[#This Row],[Ile nadpłacamy przy tej racie?]],0)</f>
        <v>0</v>
      </c>
      <c r="K493" s="2">
        <f>IF(Table4211[[#This Row],[Rok]]&lt;9,Table4211[[#This Row],[Odsetki normalne]]*50%,Table4211[[#This Row],[Odsetki normalne]])</f>
        <v>0</v>
      </c>
    </row>
    <row r="494" spans="2:11" x14ac:dyDescent="0.25">
      <c r="B494" s="1">
        <f t="shared" si="22"/>
        <v>40</v>
      </c>
      <c r="C494" s="4">
        <f t="shared" si="24"/>
        <v>478</v>
      </c>
      <c r="D494" s="5">
        <v>5.4800000000000001E-2</v>
      </c>
      <c r="E494" s="2">
        <f>I493*Table4211[[#This Row],[Oprocentowanie]]/12</f>
        <v>0</v>
      </c>
      <c r="F494" s="2">
        <f>Table4211[[#This Row],[Cała rata]]-Table4211[[#This Row],[Odsetki normalne]]</f>
        <v>0</v>
      </c>
      <c r="G494" s="20">
        <f t="shared" si="23"/>
        <v>0</v>
      </c>
      <c r="H494" s="2"/>
      <c r="I494" s="11">
        <f>IF(I493-F494&gt;0.001,I493-F494-Table4211[[#This Row],[Ile nadpłacamy przy tej racie?]],0)</f>
        <v>0</v>
      </c>
      <c r="K494" s="2">
        <f>IF(Table4211[[#This Row],[Rok]]&lt;9,Table4211[[#This Row],[Odsetki normalne]]*50%,Table4211[[#This Row],[Odsetki normalne]])</f>
        <v>0</v>
      </c>
    </row>
    <row r="495" spans="2:11" x14ac:dyDescent="0.25">
      <c r="B495" s="1">
        <f t="shared" si="22"/>
        <v>40</v>
      </c>
      <c r="C495" s="4">
        <f t="shared" si="24"/>
        <v>479</v>
      </c>
      <c r="D495" s="5">
        <v>5.4800000000000001E-2</v>
      </c>
      <c r="E495" s="2">
        <f>I494*Table4211[[#This Row],[Oprocentowanie]]/12</f>
        <v>0</v>
      </c>
      <c r="F495" s="2">
        <f>Table4211[[#This Row],[Cała rata]]-Table4211[[#This Row],[Odsetki normalne]]</f>
        <v>0</v>
      </c>
      <c r="G495" s="20">
        <f t="shared" si="23"/>
        <v>0</v>
      </c>
      <c r="H495" s="2"/>
      <c r="I495" s="11">
        <f>IF(I494-F495&gt;0.001,I494-F495-Table4211[[#This Row],[Ile nadpłacamy przy tej racie?]],0)</f>
        <v>0</v>
      </c>
      <c r="K495" s="2">
        <f>IF(Table4211[[#This Row],[Rok]]&lt;9,Table4211[[#This Row],[Odsetki normalne]]*50%,Table4211[[#This Row],[Odsetki normalne]])</f>
        <v>0</v>
      </c>
    </row>
    <row r="496" spans="2:11" x14ac:dyDescent="0.25">
      <c r="B496" s="1">
        <f t="shared" si="22"/>
        <v>40</v>
      </c>
      <c r="C496" s="4">
        <f t="shared" si="24"/>
        <v>480</v>
      </c>
      <c r="D496" s="5">
        <v>5.4800000000000001E-2</v>
      </c>
      <c r="E496" s="2">
        <f>I495*Table4211[[#This Row],[Oprocentowanie]]/12</f>
        <v>0</v>
      </c>
      <c r="F496" s="2">
        <f>Table4211[[#This Row],[Cała rata]]-Table4211[[#This Row],[Odsetki normalne]]</f>
        <v>0</v>
      </c>
      <c r="G496" s="20">
        <f t="shared" si="23"/>
        <v>0</v>
      </c>
      <c r="H496" s="2"/>
      <c r="I496" s="11">
        <f>IF(I495-F496&gt;0.001,I495-F496-Table4211[[#This Row],[Ile nadpłacamy przy tej racie?]],0)</f>
        <v>0</v>
      </c>
      <c r="K496" s="2">
        <f>IF(Table4211[[#This Row],[Rok]]&lt;9,Table4211[[#This Row],[Odsetki normalne]]*50%,Table4211[[#This Row],[Odsetki normalne]])</f>
        <v>0</v>
      </c>
    </row>
    <row r="497" spans="3:9" x14ac:dyDescent="0.25">
      <c r="C497" s="4"/>
      <c r="D497" s="5"/>
      <c r="E497" s="2"/>
      <c r="F497" s="2"/>
      <c r="G497" s="2"/>
      <c r="H497" s="2"/>
      <c r="I497" s="2"/>
    </row>
    <row r="498" spans="3:9" x14ac:dyDescent="0.25">
      <c r="C498" s="4"/>
      <c r="D498" s="5"/>
      <c r="E498" s="2"/>
      <c r="F498" s="2"/>
      <c r="G498" s="2"/>
      <c r="H498" s="2"/>
      <c r="I498" s="2"/>
    </row>
  </sheetData>
  <pageMargins left="0.7" right="0.7" top="0.75" bottom="0.75" header="0.3" footer="0.3"/>
  <pageSetup paperSize="9" orientation="portrait" horizontalDpi="4294967294" verticalDpi="0" r:id="rId1"/>
  <ignoredErrors>
    <ignoredError sqref="B16:I16 B18:D496 B17:D17 H17:I17 H18:I496" calculatedColumn="1"/>
  </ignoredErrors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showGridLines="0" workbookViewId="0">
      <selection activeCell="I1" sqref="I1"/>
    </sheetView>
  </sheetViews>
  <sheetFormatPr defaultRowHeight="15" x14ac:dyDescent="0.25"/>
  <cols>
    <col min="1" max="1" width="1.85546875" style="1" customWidth="1"/>
    <col min="2" max="2" width="26.42578125" style="1" customWidth="1"/>
    <col min="3" max="3" width="18" style="1" customWidth="1"/>
    <col min="4" max="4" width="16.85546875" style="1" customWidth="1"/>
    <col min="5" max="5" width="14.7109375" style="1" customWidth="1"/>
    <col min="6" max="6" width="17" style="1" customWidth="1"/>
    <col min="7" max="7" width="15.28515625" style="1" customWidth="1"/>
    <col min="8" max="9" width="19.7109375" style="1" customWidth="1"/>
    <col min="10" max="10" width="9.140625" style="1"/>
    <col min="11" max="11" width="10.85546875" style="1" bestFit="1" customWidth="1"/>
    <col min="12" max="16384" width="9.140625" style="1"/>
  </cols>
  <sheetData>
    <row r="1" spans="2:9" ht="23.25" x14ac:dyDescent="0.25">
      <c r="B1" s="15" t="s">
        <v>23</v>
      </c>
    </row>
    <row r="3" spans="2:9" x14ac:dyDescent="0.25">
      <c r="B3" s="4" t="s">
        <v>24</v>
      </c>
      <c r="C3" s="5">
        <v>0.05</v>
      </c>
    </row>
    <row r="4" spans="2:9" x14ac:dyDescent="0.25">
      <c r="B4" s="4" t="s">
        <v>25</v>
      </c>
      <c r="C4" s="2">
        <v>72000</v>
      </c>
    </row>
    <row r="5" spans="2:9" x14ac:dyDescent="0.25">
      <c r="B5" s="4"/>
    </row>
    <row r="6" spans="2:9" x14ac:dyDescent="0.25">
      <c r="B6" s="1" t="s">
        <v>1</v>
      </c>
      <c r="C6" s="1" t="s">
        <v>5</v>
      </c>
      <c r="D6" s="1" t="s">
        <v>9</v>
      </c>
      <c r="E6" s="1" t="s">
        <v>8</v>
      </c>
      <c r="F6" s="1" t="s">
        <v>28</v>
      </c>
      <c r="G6" s="1" t="s">
        <v>26</v>
      </c>
      <c r="H6" s="1" t="s">
        <v>27</v>
      </c>
      <c r="I6" s="1" t="s">
        <v>38</v>
      </c>
    </row>
    <row r="7" spans="2:9" x14ac:dyDescent="0.25">
      <c r="B7" s="4">
        <v>1</v>
      </c>
      <c r="C7" s="5">
        <f t="shared" ref="C7:C46" si="0">$C$3</f>
        <v>0.05</v>
      </c>
      <c r="D7" s="2">
        <f>C4</f>
        <v>72000</v>
      </c>
      <c r="E7" s="2">
        <f>Table8[[#This Row],[Kapitał]]*Table8[[#This Row],[Oprocentowanie]]</f>
        <v>3600</v>
      </c>
      <c r="F7" s="2">
        <f>Table8[[#This Row],[Odsetki]]*19%</f>
        <v>684</v>
      </c>
      <c r="G7" s="2">
        <f>Table8[[#This Row],[Odsetki]]-Table8[[#This Row],[Podatek "Belki"]]</f>
        <v>2916</v>
      </c>
      <c r="H7" s="2">
        <f>Table8[[#This Row],[Kapitał]]+Table8[[#This Row],[Odsetki netto]]</f>
        <v>74916</v>
      </c>
      <c r="I7" s="2">
        <f>Table8[[#This Row],[Kwota z odsetkami]]-$C$4</f>
        <v>2916</v>
      </c>
    </row>
    <row r="8" spans="2:9" x14ac:dyDescent="0.25">
      <c r="B8" s="1">
        <f>B7+1</f>
        <v>2</v>
      </c>
      <c r="C8" s="5">
        <f t="shared" si="0"/>
        <v>0.05</v>
      </c>
      <c r="D8" s="2">
        <f>H7</f>
        <v>74916</v>
      </c>
      <c r="E8" s="2">
        <f>Table8[[#This Row],[Kapitał]]*Table8[[#This Row],[Oprocentowanie]]</f>
        <v>3745.8</v>
      </c>
      <c r="F8" s="2">
        <f>Table8[[#This Row],[Odsetki]]*19%</f>
        <v>711.702</v>
      </c>
      <c r="G8" s="2">
        <f>Table8[[#This Row],[Odsetki]]-Table8[[#This Row],[Podatek "Belki"]]</f>
        <v>3034.098</v>
      </c>
      <c r="H8" s="2">
        <f>Table8[[#This Row],[Kapitał]]+Table8[[#This Row],[Odsetki netto]]</f>
        <v>77950.097999999998</v>
      </c>
      <c r="I8" s="2">
        <f>Table8[[#This Row],[Kwota z odsetkami]]-$C$4</f>
        <v>5950.0979999999981</v>
      </c>
    </row>
    <row r="9" spans="2:9" x14ac:dyDescent="0.25">
      <c r="B9" s="1">
        <f t="shared" ref="B9:B46" si="1">B8+1</f>
        <v>3</v>
      </c>
      <c r="C9" s="5">
        <f t="shared" si="0"/>
        <v>0.05</v>
      </c>
      <c r="D9" s="2">
        <f t="shared" ref="D9:D46" si="2">H8</f>
        <v>77950.097999999998</v>
      </c>
      <c r="E9" s="2">
        <f>Table8[[#This Row],[Kapitał]]*Table8[[#This Row],[Oprocentowanie]]</f>
        <v>3897.5048999999999</v>
      </c>
      <c r="F9" s="2">
        <f>Table8[[#This Row],[Odsetki]]*19%</f>
        <v>740.52593100000001</v>
      </c>
      <c r="G9" s="2">
        <f>Table8[[#This Row],[Odsetki]]-Table8[[#This Row],[Podatek "Belki"]]</f>
        <v>3156.9789689999998</v>
      </c>
      <c r="H9" s="2">
        <f>Table8[[#This Row],[Kapitał]]+Table8[[#This Row],[Odsetki netto]]</f>
        <v>81107.076969000002</v>
      </c>
      <c r="I9" s="2">
        <f>Table8[[#This Row],[Kwota z odsetkami]]-$C$4</f>
        <v>9107.0769690000016</v>
      </c>
    </row>
    <row r="10" spans="2:9" x14ac:dyDescent="0.25">
      <c r="B10" s="1">
        <f t="shared" si="1"/>
        <v>4</v>
      </c>
      <c r="C10" s="5">
        <f t="shared" si="0"/>
        <v>0.05</v>
      </c>
      <c r="D10" s="2">
        <f t="shared" si="2"/>
        <v>81107.076969000002</v>
      </c>
      <c r="E10" s="2">
        <f>Table8[[#This Row],[Kapitał]]*Table8[[#This Row],[Oprocentowanie]]</f>
        <v>4055.3538484500004</v>
      </c>
      <c r="F10" s="2">
        <f>Table8[[#This Row],[Odsetki]]*19%</f>
        <v>770.51723120550014</v>
      </c>
      <c r="G10" s="2">
        <f>Table8[[#This Row],[Odsetki]]-Table8[[#This Row],[Podatek "Belki"]]</f>
        <v>3284.8366172445003</v>
      </c>
      <c r="H10" s="2">
        <f>Table8[[#This Row],[Kapitał]]+Table8[[#This Row],[Odsetki netto]]</f>
        <v>84391.913586244496</v>
      </c>
      <c r="I10" s="2">
        <f>Table8[[#This Row],[Kwota z odsetkami]]-$C$4</f>
        <v>12391.913586244496</v>
      </c>
    </row>
    <row r="11" spans="2:9" x14ac:dyDescent="0.25">
      <c r="B11" s="1">
        <f t="shared" si="1"/>
        <v>5</v>
      </c>
      <c r="C11" s="5">
        <f t="shared" si="0"/>
        <v>0.05</v>
      </c>
      <c r="D11" s="2">
        <f t="shared" si="2"/>
        <v>84391.913586244496</v>
      </c>
      <c r="E11" s="2">
        <f>Table8[[#This Row],[Kapitał]]*Table8[[#This Row],[Oprocentowanie]]</f>
        <v>4219.595679312225</v>
      </c>
      <c r="F11" s="2">
        <f>Table8[[#This Row],[Odsetki]]*19%</f>
        <v>801.72317906932278</v>
      </c>
      <c r="G11" s="2">
        <f>Table8[[#This Row],[Odsetki]]-Table8[[#This Row],[Podatek "Belki"]]</f>
        <v>3417.8725002429023</v>
      </c>
      <c r="H11" s="2">
        <f>Table8[[#This Row],[Kapitał]]+Table8[[#This Row],[Odsetki netto]]</f>
        <v>87809.786086487395</v>
      </c>
      <c r="I11" s="2">
        <f>Table8[[#This Row],[Kwota z odsetkami]]-$C$4</f>
        <v>15809.786086487395</v>
      </c>
    </row>
    <row r="12" spans="2:9" x14ac:dyDescent="0.25">
      <c r="B12" s="1">
        <f t="shared" si="1"/>
        <v>6</v>
      </c>
      <c r="C12" s="5">
        <f t="shared" si="0"/>
        <v>0.05</v>
      </c>
      <c r="D12" s="2">
        <f t="shared" si="2"/>
        <v>87809.786086487395</v>
      </c>
      <c r="E12" s="2">
        <f>Table8[[#This Row],[Kapitał]]*Table8[[#This Row],[Oprocentowanie]]</f>
        <v>4390.4893043243701</v>
      </c>
      <c r="F12" s="2">
        <f>Table8[[#This Row],[Odsetki]]*19%</f>
        <v>834.1929678216303</v>
      </c>
      <c r="G12" s="2">
        <f>Table8[[#This Row],[Odsetki]]-Table8[[#This Row],[Podatek "Belki"]]</f>
        <v>3556.2963365027399</v>
      </c>
      <c r="H12" s="13">
        <f>Table8[[#This Row],[Kapitał]]+Table8[[#This Row],[Odsetki netto]]</f>
        <v>91366.082422990134</v>
      </c>
      <c r="I12" s="14">
        <f>Table8[[#This Row],[Kwota z odsetkami]]-$C$4</f>
        <v>19366.082422990134</v>
      </c>
    </row>
    <row r="13" spans="2:9" x14ac:dyDescent="0.25">
      <c r="B13" s="1">
        <f t="shared" si="1"/>
        <v>7</v>
      </c>
      <c r="C13" s="5">
        <f t="shared" si="0"/>
        <v>0.05</v>
      </c>
      <c r="D13" s="2">
        <f t="shared" si="2"/>
        <v>91366.082422990134</v>
      </c>
      <c r="E13" s="2">
        <f>Table8[[#This Row],[Kapitał]]*Table8[[#This Row],[Oprocentowanie]]</f>
        <v>4568.3041211495065</v>
      </c>
      <c r="F13" s="2">
        <f>Table8[[#This Row],[Odsetki]]*19%</f>
        <v>867.97778301840629</v>
      </c>
      <c r="G13" s="2">
        <f>Table8[[#This Row],[Odsetki]]-Table8[[#This Row],[Podatek "Belki"]]</f>
        <v>3700.3263381311003</v>
      </c>
      <c r="H13" s="2">
        <f>Table8[[#This Row],[Kapitał]]+Table8[[#This Row],[Odsetki netto]]</f>
        <v>95066.408761121231</v>
      </c>
      <c r="I13" s="2">
        <f>Table8[[#This Row],[Kwota z odsetkami]]-$C$4</f>
        <v>23066.408761121231</v>
      </c>
    </row>
    <row r="14" spans="2:9" x14ac:dyDescent="0.25">
      <c r="B14" s="1">
        <f t="shared" si="1"/>
        <v>8</v>
      </c>
      <c r="C14" s="5">
        <f t="shared" si="0"/>
        <v>0.05</v>
      </c>
      <c r="D14" s="2">
        <f t="shared" si="2"/>
        <v>95066.408761121231</v>
      </c>
      <c r="E14" s="2">
        <f>Table8[[#This Row],[Kapitał]]*Table8[[#This Row],[Oprocentowanie]]</f>
        <v>4753.3204380560619</v>
      </c>
      <c r="F14" s="2">
        <f>Table8[[#This Row],[Odsetki]]*19%</f>
        <v>903.13088323065176</v>
      </c>
      <c r="G14" s="2">
        <f>Table8[[#This Row],[Odsetki]]-Table8[[#This Row],[Podatek "Belki"]]</f>
        <v>3850.1895548254101</v>
      </c>
      <c r="H14" s="2">
        <f>Table8[[#This Row],[Kapitał]]+Table8[[#This Row],[Odsetki netto]]</f>
        <v>98916.598315946641</v>
      </c>
      <c r="I14" s="2">
        <f>Table8[[#This Row],[Kwota z odsetkami]]-$C$4</f>
        <v>26916.598315946641</v>
      </c>
    </row>
    <row r="15" spans="2:9" x14ac:dyDescent="0.25">
      <c r="B15" s="1">
        <f t="shared" si="1"/>
        <v>9</v>
      </c>
      <c r="C15" s="5">
        <f t="shared" si="0"/>
        <v>0.05</v>
      </c>
      <c r="D15" s="2">
        <f t="shared" si="2"/>
        <v>98916.598315946641</v>
      </c>
      <c r="E15" s="2">
        <f>Table8[[#This Row],[Kapitał]]*Table8[[#This Row],[Oprocentowanie]]</f>
        <v>4945.8299157973324</v>
      </c>
      <c r="F15" s="2">
        <f>Table8[[#This Row],[Odsetki]]*19%</f>
        <v>939.70768400149313</v>
      </c>
      <c r="G15" s="2">
        <f>Table8[[#This Row],[Odsetki]]-Table8[[#This Row],[Podatek "Belki"]]</f>
        <v>4006.1222317958391</v>
      </c>
      <c r="H15" s="2">
        <f>Table8[[#This Row],[Kapitał]]+Table8[[#This Row],[Odsetki netto]]</f>
        <v>102922.72054774249</v>
      </c>
      <c r="I15" s="2">
        <f>Table8[[#This Row],[Kwota z odsetkami]]-$C$4</f>
        <v>30922.720547742487</v>
      </c>
    </row>
    <row r="16" spans="2:9" x14ac:dyDescent="0.25">
      <c r="B16" s="1">
        <f t="shared" si="1"/>
        <v>10</v>
      </c>
      <c r="C16" s="5">
        <f t="shared" si="0"/>
        <v>0.05</v>
      </c>
      <c r="D16" s="2">
        <f t="shared" si="2"/>
        <v>102922.72054774249</v>
      </c>
      <c r="E16" s="2">
        <f>Table8[[#This Row],[Kapitał]]*Table8[[#This Row],[Oprocentowanie]]</f>
        <v>5146.1360273871251</v>
      </c>
      <c r="F16" s="2">
        <f>Table8[[#This Row],[Odsetki]]*19%</f>
        <v>977.76584520355379</v>
      </c>
      <c r="G16" s="2">
        <f>Table8[[#This Row],[Odsetki]]-Table8[[#This Row],[Podatek "Belki"]]</f>
        <v>4168.3701821835712</v>
      </c>
      <c r="H16" s="2">
        <f>Table8[[#This Row],[Kapitał]]+Table8[[#This Row],[Odsetki netto]]</f>
        <v>107091.09072992606</v>
      </c>
      <c r="I16" s="2">
        <f>Table8[[#This Row],[Kwota z odsetkami]]-$C$4</f>
        <v>35091.090729926058</v>
      </c>
    </row>
    <row r="17" spans="2:11" x14ac:dyDescent="0.25">
      <c r="B17" s="1">
        <f t="shared" si="1"/>
        <v>11</v>
      </c>
      <c r="C17" s="5">
        <f t="shared" si="0"/>
        <v>0.05</v>
      </c>
      <c r="D17" s="2">
        <f t="shared" si="2"/>
        <v>107091.09072992606</v>
      </c>
      <c r="E17" s="2">
        <f>Table8[[#This Row],[Kapitał]]*Table8[[#This Row],[Oprocentowanie]]</f>
        <v>5354.5545364963036</v>
      </c>
      <c r="F17" s="2">
        <f>Table8[[#This Row],[Odsetki]]*19%</f>
        <v>1017.3653619342977</v>
      </c>
      <c r="G17" s="2">
        <f>Table8[[#This Row],[Odsetki]]-Table8[[#This Row],[Podatek "Belki"]]</f>
        <v>4337.189174562006</v>
      </c>
      <c r="H17" s="2">
        <f>Table8[[#This Row],[Kapitał]]+Table8[[#This Row],[Odsetki netto]]</f>
        <v>111428.27990448807</v>
      </c>
      <c r="I17" s="2">
        <f>Table8[[#This Row],[Kwota z odsetkami]]-$C$4</f>
        <v>39428.279904488067</v>
      </c>
    </row>
    <row r="18" spans="2:11" x14ac:dyDescent="0.25">
      <c r="B18" s="1">
        <f t="shared" si="1"/>
        <v>12</v>
      </c>
      <c r="C18" s="5">
        <f t="shared" si="0"/>
        <v>0.05</v>
      </c>
      <c r="D18" s="2">
        <f t="shared" si="2"/>
        <v>111428.27990448807</v>
      </c>
      <c r="E18" s="2">
        <f>Table8[[#This Row],[Kapitał]]*Table8[[#This Row],[Oprocentowanie]]</f>
        <v>5571.4139952244041</v>
      </c>
      <c r="F18" s="2">
        <f>Table8[[#This Row],[Odsetki]]*19%</f>
        <v>1058.5686590926368</v>
      </c>
      <c r="G18" s="2">
        <f>Table8[[#This Row],[Odsetki]]-Table8[[#This Row],[Podatek "Belki"]]</f>
        <v>4512.845336131767</v>
      </c>
      <c r="H18" s="2">
        <f>Table8[[#This Row],[Kapitał]]+Table8[[#This Row],[Odsetki netto]]</f>
        <v>115941.12524061983</v>
      </c>
      <c r="I18" s="2">
        <f>Table8[[#This Row],[Kwota z odsetkami]]-$C$4</f>
        <v>43941.125240619833</v>
      </c>
    </row>
    <row r="19" spans="2:11" x14ac:dyDescent="0.25">
      <c r="B19" s="1">
        <f t="shared" si="1"/>
        <v>13</v>
      </c>
      <c r="C19" s="5">
        <f t="shared" si="0"/>
        <v>0.05</v>
      </c>
      <c r="D19" s="2">
        <f t="shared" si="2"/>
        <v>115941.12524061983</v>
      </c>
      <c r="E19" s="2">
        <f>Table8[[#This Row],[Kapitał]]*Table8[[#This Row],[Oprocentowanie]]</f>
        <v>5797.056262030992</v>
      </c>
      <c r="F19" s="2">
        <f>Table8[[#This Row],[Odsetki]]*19%</f>
        <v>1101.4406897858885</v>
      </c>
      <c r="G19" s="2">
        <f>Table8[[#This Row],[Odsetki]]-Table8[[#This Row],[Podatek "Belki"]]</f>
        <v>4695.615572245104</v>
      </c>
      <c r="H19" s="2">
        <f>Table8[[#This Row],[Kapitał]]+Table8[[#This Row],[Odsetki netto]]</f>
        <v>120636.74081286494</v>
      </c>
      <c r="I19" s="2">
        <f>Table8[[#This Row],[Kwota z odsetkami]]-$C$4</f>
        <v>48636.74081286494</v>
      </c>
    </row>
    <row r="20" spans="2:11" x14ac:dyDescent="0.25">
      <c r="B20" s="1">
        <f t="shared" si="1"/>
        <v>14</v>
      </c>
      <c r="C20" s="5">
        <f t="shared" si="0"/>
        <v>0.05</v>
      </c>
      <c r="D20" s="2">
        <f t="shared" si="2"/>
        <v>120636.74081286494</v>
      </c>
      <c r="E20" s="2">
        <f>Table8[[#This Row],[Kapitał]]*Table8[[#This Row],[Oprocentowanie]]</f>
        <v>6031.8370406432477</v>
      </c>
      <c r="F20" s="2">
        <f>Table8[[#This Row],[Odsetki]]*19%</f>
        <v>1146.049037722217</v>
      </c>
      <c r="G20" s="2">
        <f>Table8[[#This Row],[Odsetki]]-Table8[[#This Row],[Podatek "Belki"]]</f>
        <v>4885.788002921031</v>
      </c>
      <c r="H20" s="2">
        <f>Table8[[#This Row],[Kapitał]]+Table8[[#This Row],[Odsetki netto]]</f>
        <v>125522.52881578598</v>
      </c>
      <c r="I20" s="2">
        <f>Table8[[#This Row],[Kwota z odsetkami]]-$C$4</f>
        <v>53522.528815785976</v>
      </c>
    </row>
    <row r="21" spans="2:11" x14ac:dyDescent="0.25">
      <c r="B21" s="1">
        <f t="shared" si="1"/>
        <v>15</v>
      </c>
      <c r="C21" s="5">
        <f t="shared" si="0"/>
        <v>0.05</v>
      </c>
      <c r="D21" s="2">
        <f t="shared" si="2"/>
        <v>125522.52881578598</v>
      </c>
      <c r="E21" s="2">
        <f>Table8[[#This Row],[Kapitał]]*Table8[[#This Row],[Oprocentowanie]]</f>
        <v>6276.1264407892995</v>
      </c>
      <c r="F21" s="2">
        <f>Table8[[#This Row],[Odsetki]]*19%</f>
        <v>1192.4640237499668</v>
      </c>
      <c r="G21" s="2">
        <f>Table8[[#This Row],[Odsetki]]-Table8[[#This Row],[Podatek "Belki"]]</f>
        <v>5083.6624170393325</v>
      </c>
      <c r="H21" s="2">
        <f>Table8[[#This Row],[Kapitał]]+Table8[[#This Row],[Odsetki netto]]</f>
        <v>130606.19123282531</v>
      </c>
      <c r="I21" s="2">
        <f>Table8[[#This Row],[Kwota z odsetkami]]-$C$4</f>
        <v>58606.191232825309</v>
      </c>
    </row>
    <row r="22" spans="2:11" x14ac:dyDescent="0.25">
      <c r="B22" s="1">
        <f t="shared" si="1"/>
        <v>16</v>
      </c>
      <c r="C22" s="5">
        <f t="shared" si="0"/>
        <v>0.05</v>
      </c>
      <c r="D22" s="2">
        <f t="shared" si="2"/>
        <v>130606.19123282531</v>
      </c>
      <c r="E22" s="2">
        <f>Table8[[#This Row],[Kapitał]]*Table8[[#This Row],[Oprocentowanie]]</f>
        <v>6530.3095616412656</v>
      </c>
      <c r="F22" s="2">
        <f>Table8[[#This Row],[Odsetki]]*19%</f>
        <v>1240.7588167118404</v>
      </c>
      <c r="G22" s="2">
        <f>Table8[[#This Row],[Odsetki]]-Table8[[#This Row],[Podatek "Belki"]]</f>
        <v>5289.5507449294255</v>
      </c>
      <c r="H22" s="2">
        <f>Table8[[#This Row],[Kapitał]]+Table8[[#This Row],[Odsetki netto]]</f>
        <v>135895.74197775475</v>
      </c>
      <c r="I22" s="14">
        <f>Table8[[#This Row],[Kwota z odsetkami]]-$C$4</f>
        <v>63895.741977754747</v>
      </c>
      <c r="K22" s="2"/>
    </row>
    <row r="23" spans="2:11" x14ac:dyDescent="0.25">
      <c r="B23" s="1">
        <f t="shared" si="1"/>
        <v>17</v>
      </c>
      <c r="C23" s="5">
        <f t="shared" si="0"/>
        <v>0.05</v>
      </c>
      <c r="D23" s="2">
        <f t="shared" si="2"/>
        <v>135895.74197775475</v>
      </c>
      <c r="E23" s="2">
        <f>Table8[[#This Row],[Kapitał]]*Table8[[#This Row],[Oprocentowanie]]</f>
        <v>6794.7870988877376</v>
      </c>
      <c r="F23" s="2">
        <f>Table8[[#This Row],[Odsetki]]*19%</f>
        <v>1291.0095487886701</v>
      </c>
      <c r="G23" s="2">
        <f>Table8[[#This Row],[Odsetki]]-Table8[[#This Row],[Podatek "Belki"]]</f>
        <v>5503.7775500990674</v>
      </c>
      <c r="H23" s="2">
        <f>Table8[[#This Row],[Kapitał]]+Table8[[#This Row],[Odsetki netto]]</f>
        <v>141399.51952785382</v>
      </c>
      <c r="I23" s="2">
        <f>Table8[[#This Row],[Kwota z odsetkami]]-$C$4</f>
        <v>69399.519527853816</v>
      </c>
    </row>
    <row r="24" spans="2:11" x14ac:dyDescent="0.25">
      <c r="B24" s="1">
        <f t="shared" si="1"/>
        <v>18</v>
      </c>
      <c r="C24" s="5">
        <f t="shared" si="0"/>
        <v>0.05</v>
      </c>
      <c r="D24" s="2">
        <f t="shared" si="2"/>
        <v>141399.51952785382</v>
      </c>
      <c r="E24" s="2">
        <f>Table8[[#This Row],[Kapitał]]*Table8[[#This Row],[Oprocentowanie]]</f>
        <v>7069.9759763926913</v>
      </c>
      <c r="F24" s="2">
        <f>Table8[[#This Row],[Odsetki]]*19%</f>
        <v>1343.2954355146114</v>
      </c>
      <c r="G24" s="2">
        <f>Table8[[#This Row],[Odsetki]]-Table8[[#This Row],[Podatek "Belki"]]</f>
        <v>5726.6805408780801</v>
      </c>
      <c r="H24" s="2">
        <f>Table8[[#This Row],[Kapitał]]+Table8[[#This Row],[Odsetki netto]]</f>
        <v>147126.20006873191</v>
      </c>
      <c r="I24" s="2">
        <f>Table8[[#This Row],[Kwota z odsetkami]]-$C$4</f>
        <v>75126.200068731909</v>
      </c>
    </row>
    <row r="25" spans="2:11" x14ac:dyDescent="0.25">
      <c r="B25" s="1">
        <f t="shared" si="1"/>
        <v>19</v>
      </c>
      <c r="C25" s="5">
        <f t="shared" si="0"/>
        <v>0.05</v>
      </c>
      <c r="D25" s="2">
        <f t="shared" si="2"/>
        <v>147126.20006873191</v>
      </c>
      <c r="E25" s="2">
        <f>Table8[[#This Row],[Kapitał]]*Table8[[#This Row],[Oprocentowanie]]</f>
        <v>7356.3100034365962</v>
      </c>
      <c r="F25" s="2">
        <f>Table8[[#This Row],[Odsetki]]*19%</f>
        <v>1397.6989006529534</v>
      </c>
      <c r="G25" s="2">
        <f>Table8[[#This Row],[Odsetki]]-Table8[[#This Row],[Podatek "Belki"]]</f>
        <v>5958.6111027836432</v>
      </c>
      <c r="H25" s="2">
        <f>Table8[[#This Row],[Kapitał]]+Table8[[#This Row],[Odsetki netto]]</f>
        <v>153084.81117151555</v>
      </c>
      <c r="I25" s="2">
        <f>Table8[[#This Row],[Kwota z odsetkami]]-$C$4</f>
        <v>81084.811171515554</v>
      </c>
    </row>
    <row r="26" spans="2:11" x14ac:dyDescent="0.25">
      <c r="B26" s="1">
        <f t="shared" si="1"/>
        <v>20</v>
      </c>
      <c r="C26" s="5">
        <f t="shared" si="0"/>
        <v>0.05</v>
      </c>
      <c r="D26" s="2">
        <f t="shared" si="2"/>
        <v>153084.81117151555</v>
      </c>
      <c r="E26" s="2">
        <f>Table8[[#This Row],[Kapitał]]*Table8[[#This Row],[Oprocentowanie]]</f>
        <v>7654.2405585757779</v>
      </c>
      <c r="F26" s="2">
        <f>Table8[[#This Row],[Odsetki]]*19%</f>
        <v>1454.3057061293978</v>
      </c>
      <c r="G26" s="2">
        <f>Table8[[#This Row],[Odsetki]]-Table8[[#This Row],[Podatek "Belki"]]</f>
        <v>6199.9348524463803</v>
      </c>
      <c r="H26" s="2">
        <f>Table8[[#This Row],[Kapitał]]+Table8[[#This Row],[Odsetki netto]]</f>
        <v>159284.74602396192</v>
      </c>
      <c r="I26" s="2">
        <f>Table8[[#This Row],[Kwota z odsetkami]]-$C$4</f>
        <v>87284.746023961925</v>
      </c>
    </row>
    <row r="27" spans="2:11" x14ac:dyDescent="0.25">
      <c r="B27" s="1">
        <f t="shared" si="1"/>
        <v>21</v>
      </c>
      <c r="C27" s="5">
        <f t="shared" si="0"/>
        <v>0.05</v>
      </c>
      <c r="D27" s="2">
        <f t="shared" si="2"/>
        <v>159284.74602396192</v>
      </c>
      <c r="E27" s="2">
        <f>Table8[[#This Row],[Kapitał]]*Table8[[#This Row],[Oprocentowanie]]</f>
        <v>7964.2373011980962</v>
      </c>
      <c r="F27" s="2">
        <f>Table8[[#This Row],[Odsetki]]*19%</f>
        <v>1513.2050872276384</v>
      </c>
      <c r="G27" s="2">
        <f>Table8[[#This Row],[Odsetki]]-Table8[[#This Row],[Podatek "Belki"]]</f>
        <v>6451.0322139704576</v>
      </c>
      <c r="H27" s="2">
        <f>Table8[[#This Row],[Kapitał]]+Table8[[#This Row],[Odsetki netto]]</f>
        <v>165735.77823793239</v>
      </c>
      <c r="I27" s="2">
        <f>Table8[[#This Row],[Kwota z odsetkami]]-$C$4</f>
        <v>93735.778237932391</v>
      </c>
    </row>
    <row r="28" spans="2:11" x14ac:dyDescent="0.25">
      <c r="B28" s="1">
        <f t="shared" si="1"/>
        <v>22</v>
      </c>
      <c r="C28" s="5">
        <f t="shared" si="0"/>
        <v>0.05</v>
      </c>
      <c r="D28" s="2">
        <f t="shared" si="2"/>
        <v>165735.77823793239</v>
      </c>
      <c r="E28" s="2">
        <f>Table8[[#This Row],[Kapitał]]*Table8[[#This Row],[Oprocentowanie]]</f>
        <v>8286.7889118966195</v>
      </c>
      <c r="F28" s="2">
        <f>Table8[[#This Row],[Odsetki]]*19%</f>
        <v>1574.4898932603578</v>
      </c>
      <c r="G28" s="2">
        <f>Table8[[#This Row],[Odsetki]]-Table8[[#This Row],[Podatek "Belki"]]</f>
        <v>6712.2990186362622</v>
      </c>
      <c r="H28" s="2">
        <f>Table8[[#This Row],[Kapitał]]+Table8[[#This Row],[Odsetki netto]]</f>
        <v>172448.07725656865</v>
      </c>
      <c r="I28" s="2">
        <f>Table8[[#This Row],[Kwota z odsetkami]]-$C$4</f>
        <v>100448.07725656865</v>
      </c>
    </row>
    <row r="29" spans="2:11" x14ac:dyDescent="0.25">
      <c r="B29" s="1">
        <f t="shared" si="1"/>
        <v>23</v>
      </c>
      <c r="C29" s="5">
        <f t="shared" si="0"/>
        <v>0.05</v>
      </c>
      <c r="D29" s="2">
        <f t="shared" si="2"/>
        <v>172448.07725656865</v>
      </c>
      <c r="E29" s="2">
        <f>Table8[[#This Row],[Kapitał]]*Table8[[#This Row],[Oprocentowanie]]</f>
        <v>8622.4038628284325</v>
      </c>
      <c r="F29" s="2">
        <f>Table8[[#This Row],[Odsetki]]*19%</f>
        <v>1638.2567339374023</v>
      </c>
      <c r="G29" s="2">
        <f>Table8[[#This Row],[Odsetki]]-Table8[[#This Row],[Podatek "Belki"]]</f>
        <v>6984.1471288910307</v>
      </c>
      <c r="H29" s="2">
        <f>Table8[[#This Row],[Kapitał]]+Table8[[#This Row],[Odsetki netto]]</f>
        <v>179432.22438545967</v>
      </c>
      <c r="I29" s="2">
        <f>Table8[[#This Row],[Kwota z odsetkami]]-$C$4</f>
        <v>107432.22438545967</v>
      </c>
    </row>
    <row r="30" spans="2:11" x14ac:dyDescent="0.25">
      <c r="B30" s="1">
        <f t="shared" si="1"/>
        <v>24</v>
      </c>
      <c r="C30" s="5">
        <f t="shared" si="0"/>
        <v>0.05</v>
      </c>
      <c r="D30" s="2">
        <f t="shared" si="2"/>
        <v>179432.22438545967</v>
      </c>
      <c r="E30" s="2">
        <f>Table8[[#This Row],[Kapitał]]*Table8[[#This Row],[Oprocentowanie]]</f>
        <v>8971.6112192729834</v>
      </c>
      <c r="F30" s="2">
        <f>Table8[[#This Row],[Odsetki]]*19%</f>
        <v>1704.6061316618668</v>
      </c>
      <c r="G30" s="2">
        <f>Table8[[#This Row],[Odsetki]]-Table8[[#This Row],[Podatek "Belki"]]</f>
        <v>7267.0050876111163</v>
      </c>
      <c r="H30" s="2">
        <f>Table8[[#This Row],[Kapitał]]+Table8[[#This Row],[Odsetki netto]]</f>
        <v>186699.22947307079</v>
      </c>
      <c r="I30" s="2">
        <f>Table8[[#This Row],[Kwota z odsetkami]]-$C$4</f>
        <v>114699.22947307079</v>
      </c>
    </row>
    <row r="31" spans="2:11" x14ac:dyDescent="0.25">
      <c r="B31" s="1">
        <f t="shared" si="1"/>
        <v>25</v>
      </c>
      <c r="C31" s="5">
        <f t="shared" si="0"/>
        <v>0.05</v>
      </c>
      <c r="D31" s="2">
        <f t="shared" si="2"/>
        <v>186699.22947307079</v>
      </c>
      <c r="E31" s="2">
        <f>Table8[[#This Row],[Kapitał]]*Table8[[#This Row],[Oprocentowanie]]</f>
        <v>9334.9614736535405</v>
      </c>
      <c r="F31" s="2">
        <f>Table8[[#This Row],[Odsetki]]*19%</f>
        <v>1773.6426799941728</v>
      </c>
      <c r="G31" s="2">
        <f>Table8[[#This Row],[Odsetki]]-Table8[[#This Row],[Podatek "Belki"]]</f>
        <v>7561.3187936593677</v>
      </c>
      <c r="H31" s="2">
        <f>Table8[[#This Row],[Kapitał]]+Table8[[#This Row],[Odsetki netto]]</f>
        <v>194260.54826673015</v>
      </c>
      <c r="I31" s="2">
        <f>Table8[[#This Row],[Kwota z odsetkami]]-$C$4</f>
        <v>122260.54826673015</v>
      </c>
    </row>
    <row r="32" spans="2:11" x14ac:dyDescent="0.25">
      <c r="B32" s="1">
        <f t="shared" si="1"/>
        <v>26</v>
      </c>
      <c r="C32" s="5">
        <f t="shared" si="0"/>
        <v>0.05</v>
      </c>
      <c r="D32" s="2">
        <f t="shared" si="2"/>
        <v>194260.54826673015</v>
      </c>
      <c r="E32" s="2">
        <f>Table8[[#This Row],[Kapitał]]*Table8[[#This Row],[Oprocentowanie]]</f>
        <v>9713.0274133365074</v>
      </c>
      <c r="F32" s="2">
        <f>Table8[[#This Row],[Odsetki]]*19%</f>
        <v>1845.4752085339364</v>
      </c>
      <c r="G32" s="2">
        <f>Table8[[#This Row],[Odsetki]]-Table8[[#This Row],[Podatek "Belki"]]</f>
        <v>7867.5522048025705</v>
      </c>
      <c r="H32" s="2">
        <f>Table8[[#This Row],[Kapitał]]+Table8[[#This Row],[Odsetki netto]]</f>
        <v>202128.10047153273</v>
      </c>
      <c r="I32" s="2">
        <f>Table8[[#This Row],[Kwota z odsetkami]]-$C$4</f>
        <v>130128.10047153273</v>
      </c>
    </row>
    <row r="33" spans="2:9" x14ac:dyDescent="0.25">
      <c r="B33" s="1">
        <f t="shared" si="1"/>
        <v>27</v>
      </c>
      <c r="C33" s="5">
        <f t="shared" si="0"/>
        <v>0.05</v>
      </c>
      <c r="D33" s="2">
        <f t="shared" si="2"/>
        <v>202128.10047153273</v>
      </c>
      <c r="E33" s="2">
        <f>Table8[[#This Row],[Kapitał]]*Table8[[#This Row],[Oprocentowanie]]</f>
        <v>10106.405023576637</v>
      </c>
      <c r="F33" s="2">
        <f>Table8[[#This Row],[Odsetki]]*19%</f>
        <v>1920.2169544795611</v>
      </c>
      <c r="G33" s="2">
        <f>Table8[[#This Row],[Odsetki]]-Table8[[#This Row],[Podatek "Belki"]]</f>
        <v>8186.1880690970756</v>
      </c>
      <c r="H33" s="2">
        <f>Table8[[#This Row],[Kapitał]]+Table8[[#This Row],[Odsetki netto]]</f>
        <v>210314.28854062982</v>
      </c>
      <c r="I33" s="2">
        <f>Table8[[#This Row],[Kwota z odsetkami]]-$C$4</f>
        <v>138314.28854062982</v>
      </c>
    </row>
    <row r="34" spans="2:9" x14ac:dyDescent="0.25">
      <c r="B34" s="1">
        <f t="shared" si="1"/>
        <v>28</v>
      </c>
      <c r="C34" s="5">
        <f t="shared" si="0"/>
        <v>0.05</v>
      </c>
      <c r="D34" s="2">
        <f t="shared" si="2"/>
        <v>210314.28854062982</v>
      </c>
      <c r="E34" s="2">
        <f>Table8[[#This Row],[Kapitał]]*Table8[[#This Row],[Oprocentowanie]]</f>
        <v>10515.714427031491</v>
      </c>
      <c r="F34" s="2">
        <f>Table8[[#This Row],[Odsetki]]*19%</f>
        <v>1997.9857411359833</v>
      </c>
      <c r="G34" s="2">
        <f>Table8[[#This Row],[Odsetki]]-Table8[[#This Row],[Podatek "Belki"]]</f>
        <v>8517.7286858955085</v>
      </c>
      <c r="H34" s="2">
        <f>Table8[[#This Row],[Kapitał]]+Table8[[#This Row],[Odsetki netto]]</f>
        <v>218832.01722652532</v>
      </c>
      <c r="I34" s="2">
        <f>Table8[[#This Row],[Kwota z odsetkami]]-$C$4</f>
        <v>146832.01722652532</v>
      </c>
    </row>
    <row r="35" spans="2:9" x14ac:dyDescent="0.25">
      <c r="B35" s="1">
        <f t="shared" si="1"/>
        <v>29</v>
      </c>
      <c r="C35" s="5">
        <f t="shared" si="0"/>
        <v>0.05</v>
      </c>
      <c r="D35" s="2">
        <f t="shared" si="2"/>
        <v>218832.01722652532</v>
      </c>
      <c r="E35" s="2">
        <f>Table8[[#This Row],[Kapitał]]*Table8[[#This Row],[Oprocentowanie]]</f>
        <v>10941.600861326267</v>
      </c>
      <c r="F35" s="2">
        <f>Table8[[#This Row],[Odsetki]]*19%</f>
        <v>2078.904163651991</v>
      </c>
      <c r="G35" s="2">
        <f>Table8[[#This Row],[Odsetki]]-Table8[[#This Row],[Podatek "Belki"]]</f>
        <v>8862.6966976742769</v>
      </c>
      <c r="H35" s="2">
        <f>Table8[[#This Row],[Kapitał]]+Table8[[#This Row],[Odsetki netto]]</f>
        <v>227694.7139241996</v>
      </c>
      <c r="I35" s="2">
        <f>Table8[[#This Row],[Kwota z odsetkami]]-$C$4</f>
        <v>155694.7139241996</v>
      </c>
    </row>
    <row r="36" spans="2:9" x14ac:dyDescent="0.25">
      <c r="B36" s="1">
        <f t="shared" si="1"/>
        <v>30</v>
      </c>
      <c r="C36" s="5">
        <f t="shared" si="0"/>
        <v>0.05</v>
      </c>
      <c r="D36" s="2">
        <f t="shared" si="2"/>
        <v>227694.7139241996</v>
      </c>
      <c r="E36" s="2">
        <f>Table8[[#This Row],[Kapitał]]*Table8[[#This Row],[Oprocentowanie]]</f>
        <v>11384.73569620998</v>
      </c>
      <c r="F36" s="2">
        <f>Table8[[#This Row],[Odsetki]]*19%</f>
        <v>2163.0997822798963</v>
      </c>
      <c r="G36" s="2">
        <f>Table8[[#This Row],[Odsetki]]-Table8[[#This Row],[Podatek "Belki"]]</f>
        <v>9221.6359139300839</v>
      </c>
      <c r="H36" s="2">
        <f>Table8[[#This Row],[Kapitał]]+Table8[[#This Row],[Odsetki netto]]</f>
        <v>236916.34983812968</v>
      </c>
      <c r="I36" s="2">
        <f>Table8[[#This Row],[Kwota z odsetkami]]-$C$4</f>
        <v>164916.34983812968</v>
      </c>
    </row>
    <row r="37" spans="2:9" x14ac:dyDescent="0.25">
      <c r="B37" s="1">
        <f t="shared" si="1"/>
        <v>31</v>
      </c>
      <c r="C37" s="5">
        <f t="shared" si="0"/>
        <v>0.05</v>
      </c>
      <c r="D37" s="2">
        <f t="shared" si="2"/>
        <v>236916.34983812968</v>
      </c>
      <c r="E37" s="2">
        <f>Table8[[#This Row],[Kapitał]]*Table8[[#This Row],[Oprocentowanie]]</f>
        <v>11845.817491906484</v>
      </c>
      <c r="F37" s="2">
        <f>Table8[[#This Row],[Odsetki]]*19%</f>
        <v>2250.7053234622322</v>
      </c>
      <c r="G37" s="2">
        <f>Table8[[#This Row],[Odsetki]]-Table8[[#This Row],[Podatek "Belki"]]</f>
        <v>9595.1121684442514</v>
      </c>
      <c r="H37" s="2">
        <f>Table8[[#This Row],[Kapitał]]+Table8[[#This Row],[Odsetki netto]]</f>
        <v>246511.46200657394</v>
      </c>
      <c r="I37" s="2">
        <f>Table8[[#This Row],[Kwota z odsetkami]]-$C$4</f>
        <v>174511.46200657394</v>
      </c>
    </row>
    <row r="38" spans="2:9" x14ac:dyDescent="0.25">
      <c r="B38" s="1">
        <f t="shared" si="1"/>
        <v>32</v>
      </c>
      <c r="C38" s="5">
        <f t="shared" si="0"/>
        <v>0.05</v>
      </c>
      <c r="D38" s="2">
        <f t="shared" si="2"/>
        <v>246511.46200657394</v>
      </c>
      <c r="E38" s="2">
        <f>Table8[[#This Row],[Kapitał]]*Table8[[#This Row],[Oprocentowanie]]</f>
        <v>12325.573100328698</v>
      </c>
      <c r="F38" s="2">
        <f>Table8[[#This Row],[Odsetki]]*19%</f>
        <v>2341.8588890624528</v>
      </c>
      <c r="G38" s="2">
        <f>Table8[[#This Row],[Odsetki]]-Table8[[#This Row],[Podatek "Belki"]]</f>
        <v>9983.7142112662459</v>
      </c>
      <c r="H38" s="2">
        <f>Table8[[#This Row],[Kapitał]]+Table8[[#This Row],[Odsetki netto]]</f>
        <v>256495.1762178402</v>
      </c>
      <c r="I38" s="2">
        <f>Table8[[#This Row],[Kwota z odsetkami]]-$C$4</f>
        <v>184495.1762178402</v>
      </c>
    </row>
    <row r="39" spans="2:9" x14ac:dyDescent="0.25">
      <c r="B39" s="1">
        <f t="shared" si="1"/>
        <v>33</v>
      </c>
      <c r="C39" s="5">
        <f t="shared" si="0"/>
        <v>0.05</v>
      </c>
      <c r="D39" s="2">
        <f t="shared" si="2"/>
        <v>256495.1762178402</v>
      </c>
      <c r="E39" s="2">
        <f>Table8[[#This Row],[Kapitał]]*Table8[[#This Row],[Oprocentowanie]]</f>
        <v>12824.75881089201</v>
      </c>
      <c r="F39" s="2">
        <f>Table8[[#This Row],[Odsetki]]*19%</f>
        <v>2436.7041740694817</v>
      </c>
      <c r="G39" s="2">
        <f>Table8[[#This Row],[Odsetki]]-Table8[[#This Row],[Podatek "Belki"]]</f>
        <v>10388.054636822528</v>
      </c>
      <c r="H39" s="2">
        <f>Table8[[#This Row],[Kapitał]]+Table8[[#This Row],[Odsetki netto]]</f>
        <v>266883.23085466272</v>
      </c>
      <c r="I39" s="2">
        <f>Table8[[#This Row],[Kwota z odsetkami]]-$C$4</f>
        <v>194883.23085466272</v>
      </c>
    </row>
    <row r="40" spans="2:9" x14ac:dyDescent="0.25">
      <c r="B40" s="1">
        <f t="shared" si="1"/>
        <v>34</v>
      </c>
      <c r="C40" s="5">
        <f t="shared" si="0"/>
        <v>0.05</v>
      </c>
      <c r="D40" s="2">
        <f t="shared" si="2"/>
        <v>266883.23085466272</v>
      </c>
      <c r="E40" s="2">
        <f>Table8[[#This Row],[Kapitał]]*Table8[[#This Row],[Oprocentowanie]]</f>
        <v>13344.161542733136</v>
      </c>
      <c r="F40" s="2">
        <f>Table8[[#This Row],[Odsetki]]*19%</f>
        <v>2535.390693119296</v>
      </c>
      <c r="G40" s="2">
        <f>Table8[[#This Row],[Odsetki]]-Table8[[#This Row],[Podatek "Belki"]]</f>
        <v>10808.77084961384</v>
      </c>
      <c r="H40" s="2">
        <f>Table8[[#This Row],[Kapitał]]+Table8[[#This Row],[Odsetki netto]]</f>
        <v>277692.00170427654</v>
      </c>
      <c r="I40" s="2">
        <f>Table8[[#This Row],[Kwota z odsetkami]]-$C$4</f>
        <v>205692.00170427654</v>
      </c>
    </row>
    <row r="41" spans="2:9" x14ac:dyDescent="0.25">
      <c r="B41" s="1">
        <f t="shared" si="1"/>
        <v>35</v>
      </c>
      <c r="C41" s="5">
        <f t="shared" si="0"/>
        <v>0.05</v>
      </c>
      <c r="D41" s="2">
        <f t="shared" si="2"/>
        <v>277692.00170427654</v>
      </c>
      <c r="E41" s="2">
        <f>Table8[[#This Row],[Kapitał]]*Table8[[#This Row],[Oprocentowanie]]</f>
        <v>13884.600085213828</v>
      </c>
      <c r="F41" s="2">
        <f>Table8[[#This Row],[Odsetki]]*19%</f>
        <v>2638.0740161906274</v>
      </c>
      <c r="G41" s="2">
        <f>Table8[[#This Row],[Odsetki]]-Table8[[#This Row],[Podatek "Belki"]]</f>
        <v>11246.526069023201</v>
      </c>
      <c r="H41" s="2">
        <f>Table8[[#This Row],[Kapitał]]+Table8[[#This Row],[Odsetki netto]]</f>
        <v>288938.52777329972</v>
      </c>
      <c r="I41" s="2">
        <f>Table8[[#This Row],[Kwota z odsetkami]]-$C$4</f>
        <v>216938.52777329972</v>
      </c>
    </row>
    <row r="42" spans="2:9" x14ac:dyDescent="0.25">
      <c r="B42" s="1">
        <f t="shared" si="1"/>
        <v>36</v>
      </c>
      <c r="C42" s="5">
        <f t="shared" si="0"/>
        <v>0.05</v>
      </c>
      <c r="D42" s="2">
        <f t="shared" si="2"/>
        <v>288938.52777329972</v>
      </c>
      <c r="E42" s="2">
        <f>Table8[[#This Row],[Kapitał]]*Table8[[#This Row],[Oprocentowanie]]</f>
        <v>14446.926388664986</v>
      </c>
      <c r="F42" s="2">
        <f>Table8[[#This Row],[Odsetki]]*19%</f>
        <v>2744.9160138463476</v>
      </c>
      <c r="G42" s="2">
        <f>Table8[[#This Row],[Odsetki]]-Table8[[#This Row],[Podatek "Belki"]]</f>
        <v>11702.010374818638</v>
      </c>
      <c r="H42" s="2">
        <f>Table8[[#This Row],[Kapitał]]+Table8[[#This Row],[Odsetki netto]]</f>
        <v>300640.53814811836</v>
      </c>
      <c r="I42" s="2">
        <f>Table8[[#This Row],[Kwota z odsetkami]]-$C$4</f>
        <v>228640.53814811836</v>
      </c>
    </row>
    <row r="43" spans="2:9" x14ac:dyDescent="0.25">
      <c r="B43" s="1">
        <f t="shared" si="1"/>
        <v>37</v>
      </c>
      <c r="C43" s="5">
        <f t="shared" si="0"/>
        <v>0.05</v>
      </c>
      <c r="D43" s="2">
        <f t="shared" si="2"/>
        <v>300640.53814811836</v>
      </c>
      <c r="E43" s="2">
        <f>Table8[[#This Row],[Kapitał]]*Table8[[#This Row],[Oprocentowanie]]</f>
        <v>15032.026907405918</v>
      </c>
      <c r="F43" s="2">
        <f>Table8[[#This Row],[Odsetki]]*19%</f>
        <v>2856.0851124071246</v>
      </c>
      <c r="G43" s="2">
        <f>Table8[[#This Row],[Odsetki]]-Table8[[#This Row],[Podatek "Belki"]]</f>
        <v>12175.941794998793</v>
      </c>
      <c r="H43" s="2">
        <f>Table8[[#This Row],[Kapitał]]+Table8[[#This Row],[Odsetki netto]]</f>
        <v>312816.47994311713</v>
      </c>
      <c r="I43" s="2">
        <f>Table8[[#This Row],[Kwota z odsetkami]]-$C$4</f>
        <v>240816.47994311713</v>
      </c>
    </row>
    <row r="44" spans="2:9" x14ac:dyDescent="0.25">
      <c r="B44" s="1">
        <f t="shared" si="1"/>
        <v>38</v>
      </c>
      <c r="C44" s="5">
        <f t="shared" si="0"/>
        <v>0.05</v>
      </c>
      <c r="D44" s="2">
        <f t="shared" si="2"/>
        <v>312816.47994311713</v>
      </c>
      <c r="E44" s="2">
        <f>Table8[[#This Row],[Kapitał]]*Table8[[#This Row],[Oprocentowanie]]</f>
        <v>15640.823997155858</v>
      </c>
      <c r="F44" s="2">
        <f>Table8[[#This Row],[Odsetki]]*19%</f>
        <v>2971.7565594596131</v>
      </c>
      <c r="G44" s="2">
        <f>Table8[[#This Row],[Odsetki]]-Table8[[#This Row],[Podatek "Belki"]]</f>
        <v>12669.067437696245</v>
      </c>
      <c r="H44" s="2">
        <f>Table8[[#This Row],[Kapitał]]+Table8[[#This Row],[Odsetki netto]]</f>
        <v>325485.5473808134</v>
      </c>
      <c r="I44" s="2">
        <f>Table8[[#This Row],[Kwota z odsetkami]]-$C$4</f>
        <v>253485.5473808134</v>
      </c>
    </row>
    <row r="45" spans="2:9" x14ac:dyDescent="0.25">
      <c r="B45" s="1">
        <f t="shared" si="1"/>
        <v>39</v>
      </c>
      <c r="C45" s="5">
        <f t="shared" si="0"/>
        <v>0.05</v>
      </c>
      <c r="D45" s="2">
        <f t="shared" si="2"/>
        <v>325485.5473808134</v>
      </c>
      <c r="E45" s="2">
        <f>Table8[[#This Row],[Kapitał]]*Table8[[#This Row],[Oprocentowanie]]</f>
        <v>16274.27736904067</v>
      </c>
      <c r="F45" s="2">
        <f>Table8[[#This Row],[Odsetki]]*19%</f>
        <v>3092.1127001177274</v>
      </c>
      <c r="G45" s="2">
        <f>Table8[[#This Row],[Odsetki]]-Table8[[#This Row],[Podatek "Belki"]]</f>
        <v>13182.164668922942</v>
      </c>
      <c r="H45" s="2">
        <f>Table8[[#This Row],[Kapitał]]+Table8[[#This Row],[Odsetki netto]]</f>
        <v>338667.71204973635</v>
      </c>
      <c r="I45" s="2">
        <f>Table8[[#This Row],[Kwota z odsetkami]]-$C$4</f>
        <v>266667.71204973635</v>
      </c>
    </row>
    <row r="46" spans="2:9" x14ac:dyDescent="0.25">
      <c r="B46" s="1">
        <f t="shared" si="1"/>
        <v>40</v>
      </c>
      <c r="C46" s="5">
        <f t="shared" si="0"/>
        <v>0.05</v>
      </c>
      <c r="D46" s="2">
        <f t="shared" si="2"/>
        <v>338667.71204973635</v>
      </c>
      <c r="E46" s="2">
        <f>Table8[[#This Row],[Kapitał]]*Table8[[#This Row],[Oprocentowanie]]</f>
        <v>16933.385602486818</v>
      </c>
      <c r="F46" s="2">
        <f>Table8[[#This Row],[Odsetki]]*19%</f>
        <v>3217.3432644724953</v>
      </c>
      <c r="G46" s="2">
        <f>Table8[[#This Row],[Odsetki]]-Table8[[#This Row],[Podatek "Belki"]]</f>
        <v>13716.042338014322</v>
      </c>
      <c r="H46" s="2">
        <f>Table8[[#This Row],[Kapitał]]+Table8[[#This Row],[Odsetki netto]]</f>
        <v>352383.7543877507</v>
      </c>
      <c r="I46" s="2">
        <f>Table8[[#This Row],[Kwota z odsetkami]]-$C$4</f>
        <v>280383.7543877507</v>
      </c>
    </row>
  </sheetData>
  <pageMargins left="0.7" right="0.7" top="0.75" bottom="0.75" header="0.3" footer="0.3"/>
  <pageSetup paperSize="9" orientation="portrait" horizontalDpi="4294967294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showGridLines="0" workbookViewId="0">
      <selection activeCell="H1" sqref="H1"/>
    </sheetView>
  </sheetViews>
  <sheetFormatPr defaultRowHeight="15" x14ac:dyDescent="0.25"/>
  <cols>
    <col min="1" max="1" width="1.85546875" style="1" customWidth="1"/>
    <col min="2" max="2" width="39.85546875" style="1" customWidth="1"/>
    <col min="3" max="3" width="18" style="1" customWidth="1"/>
    <col min="4" max="4" width="16.85546875" style="1" customWidth="1"/>
    <col min="5" max="5" width="14.7109375" style="1" customWidth="1"/>
    <col min="6" max="6" width="17" style="1" customWidth="1"/>
    <col min="7" max="7" width="15.28515625" style="1" customWidth="1"/>
    <col min="8" max="8" width="19.7109375" style="1" customWidth="1"/>
    <col min="9" max="16384" width="9.140625" style="1"/>
  </cols>
  <sheetData>
    <row r="1" spans="2:3" ht="23.25" x14ac:dyDescent="0.25">
      <c r="B1" s="15" t="s">
        <v>29</v>
      </c>
    </row>
    <row r="3" spans="2:3" x14ac:dyDescent="0.25">
      <c r="B3" s="4" t="s">
        <v>30</v>
      </c>
      <c r="C3" s="1">
        <v>6</v>
      </c>
    </row>
    <row r="4" spans="2:3" x14ac:dyDescent="0.25">
      <c r="B4" s="4" t="s">
        <v>31</v>
      </c>
      <c r="C4" s="1">
        <f>C3*12</f>
        <v>72</v>
      </c>
    </row>
    <row r="5" spans="2:3" x14ac:dyDescent="0.25">
      <c r="B5" s="4" t="s">
        <v>32</v>
      </c>
      <c r="C5" s="2">
        <v>1000</v>
      </c>
    </row>
    <row r="6" spans="2:3" x14ac:dyDescent="0.25">
      <c r="B6" s="4"/>
    </row>
    <row r="7" spans="2:3" x14ac:dyDescent="0.25">
      <c r="B7" s="4" t="s">
        <v>33</v>
      </c>
      <c r="C7" s="5">
        <v>0.05</v>
      </c>
    </row>
    <row r="8" spans="2:3" x14ac:dyDescent="0.25">
      <c r="B8" s="4" t="s">
        <v>34</v>
      </c>
      <c r="C8" s="5">
        <f>C7*0.81</f>
        <v>4.0500000000000008E-2</v>
      </c>
    </row>
    <row r="9" spans="2:3" x14ac:dyDescent="0.25">
      <c r="B9" s="4"/>
    </row>
    <row r="10" spans="2:3" x14ac:dyDescent="0.25">
      <c r="B10" s="4" t="s">
        <v>35</v>
      </c>
      <c r="C10" s="2">
        <f>C5*C4</f>
        <v>72000</v>
      </c>
    </row>
    <row r="11" spans="2:3" x14ac:dyDescent="0.25">
      <c r="B11" s="4" t="s">
        <v>36</v>
      </c>
      <c r="C11" s="12">
        <f>-FV(C8/12,C4,C5,0,0)-C10</f>
        <v>9347.2730246087594</v>
      </c>
    </row>
    <row r="12" spans="2:3" x14ac:dyDescent="0.25">
      <c r="B12" s="4"/>
    </row>
    <row r="13" spans="2:3" x14ac:dyDescent="0.25">
      <c r="B13" s="4" t="s">
        <v>37</v>
      </c>
      <c r="C13" s="2">
        <f>C10+C11</f>
        <v>81347.273024608759</v>
      </c>
    </row>
    <row r="14" spans="2:3" x14ac:dyDescent="0.25">
      <c r="B14" s="4"/>
    </row>
    <row r="15" spans="2:3" x14ac:dyDescent="0.25">
      <c r="B15" s="4"/>
      <c r="C15" s="2"/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Harmonogram kredytu bez nadpłat</vt:lpstr>
      <vt:lpstr>Harmonogram z jedną nadpłatą</vt:lpstr>
      <vt:lpstr>Harmonogram z nadpłatą potem</vt:lpstr>
      <vt:lpstr>Harmonogram z nadpłacaniem 1000</vt:lpstr>
      <vt:lpstr>Lokata roczna</vt:lpstr>
      <vt:lpstr>X zł odkładane na ROR</vt:lpstr>
    </vt:vector>
  </TitlesOfParts>
  <Company>http://jakoszczedzacpieniadze.pl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Szafrański</dc:creator>
  <cp:lastModifiedBy>Michał Szafrański</cp:lastModifiedBy>
  <dcterms:created xsi:type="dcterms:W3CDTF">2013-01-12T16:21:36Z</dcterms:created>
  <dcterms:modified xsi:type="dcterms:W3CDTF">2013-02-14T17:57:53Z</dcterms:modified>
</cp:coreProperties>
</file>