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-3860" yWindow="-27100" windowWidth="29720" windowHeight="23540" tabRatio="500"/>
  </bookViews>
  <sheets>
    <sheet name="Kalkulator kosztów LED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51" i="1"/>
  <c r="C58" i="1"/>
  <c r="D32" i="1"/>
  <c r="D51" i="1"/>
  <c r="D58" i="1"/>
  <c r="E32" i="1"/>
  <c r="E51" i="1"/>
  <c r="E58" i="1"/>
  <c r="F32" i="1"/>
  <c r="F51" i="1"/>
  <c r="F58" i="1"/>
  <c r="G32" i="1"/>
  <c r="G51" i="1"/>
  <c r="G58" i="1"/>
  <c r="G50" i="1"/>
  <c r="G61" i="1"/>
  <c r="G22" i="1"/>
  <c r="G24" i="1"/>
  <c r="G25" i="1"/>
  <c r="G27" i="1"/>
  <c r="G42" i="1"/>
  <c r="G41" i="1"/>
  <c r="G43" i="1"/>
  <c r="G44" i="1"/>
  <c r="G46" i="1"/>
  <c r="G56" i="1"/>
  <c r="G59" i="1"/>
  <c r="G63" i="1"/>
  <c r="G26" i="1"/>
  <c r="G45" i="1"/>
  <c r="G55" i="1"/>
  <c r="G31" i="1"/>
  <c r="D50" i="1"/>
  <c r="D61" i="1"/>
  <c r="D41" i="1"/>
  <c r="D42" i="1"/>
  <c r="D43" i="1"/>
  <c r="D44" i="1"/>
  <c r="D46" i="1"/>
  <c r="D22" i="1"/>
  <c r="D24" i="1"/>
  <c r="D25" i="1"/>
  <c r="D27" i="1"/>
  <c r="D56" i="1"/>
  <c r="D59" i="1"/>
  <c r="D63" i="1"/>
  <c r="D45" i="1"/>
  <c r="D26" i="1"/>
  <c r="D55" i="1"/>
  <c r="F22" i="1"/>
  <c r="F24" i="1"/>
  <c r="F25" i="1"/>
  <c r="F27" i="1"/>
  <c r="F42" i="1"/>
  <c r="F41" i="1"/>
  <c r="F43" i="1"/>
  <c r="F44" i="1"/>
  <c r="F46" i="1"/>
  <c r="F56" i="1"/>
  <c r="F59" i="1"/>
  <c r="F50" i="1"/>
  <c r="F61" i="1"/>
  <c r="F63" i="1"/>
  <c r="E22" i="1"/>
  <c r="E24" i="1"/>
  <c r="E25" i="1"/>
  <c r="E27" i="1"/>
  <c r="E42" i="1"/>
  <c r="E41" i="1"/>
  <c r="E43" i="1"/>
  <c r="E44" i="1"/>
  <c r="E46" i="1"/>
  <c r="E56" i="1"/>
  <c r="E59" i="1"/>
  <c r="E50" i="1"/>
  <c r="E61" i="1"/>
  <c r="E63" i="1"/>
  <c r="C50" i="1"/>
  <c r="C61" i="1"/>
  <c r="C22" i="1"/>
  <c r="C24" i="1"/>
  <c r="C25" i="1"/>
  <c r="C27" i="1"/>
  <c r="C42" i="1"/>
  <c r="C41" i="1"/>
  <c r="C43" i="1"/>
  <c r="C44" i="1"/>
  <c r="C46" i="1"/>
  <c r="C56" i="1"/>
  <c r="C59" i="1"/>
  <c r="C63" i="1"/>
  <c r="E26" i="1"/>
  <c r="E45" i="1"/>
  <c r="E55" i="1"/>
  <c r="F26" i="1"/>
  <c r="F45" i="1"/>
  <c r="F55" i="1"/>
  <c r="F31" i="1"/>
  <c r="E31" i="1"/>
  <c r="D31" i="1"/>
  <c r="C31" i="1"/>
  <c r="C26" i="1"/>
  <c r="C45" i="1"/>
  <c r="C55" i="1"/>
</calcChain>
</file>

<file path=xl/sharedStrings.xml><?xml version="1.0" encoding="utf-8"?>
<sst xmlns="http://schemas.openxmlformats.org/spreadsheetml/2006/main" count="86" uniqueCount="63">
  <si>
    <t>Koszt kWh</t>
  </si>
  <si>
    <t>Przedpokój</t>
  </si>
  <si>
    <t>Pomieszczenie</t>
  </si>
  <si>
    <t>Liczba źródeł światła</t>
  </si>
  <si>
    <t>Łączna moc [W]</t>
  </si>
  <si>
    <t>Moc jednego źródła [W]</t>
  </si>
  <si>
    <t>Czas świecenia na dobę [godziny]</t>
  </si>
  <si>
    <t>Zużycie dobowe [kWh]</t>
  </si>
  <si>
    <t>Zużycie roczne [kWh]</t>
  </si>
  <si>
    <t>Koszt dobowy</t>
  </si>
  <si>
    <t>Koszt roczny</t>
  </si>
  <si>
    <t>Alternatywne oświetlenie</t>
  </si>
  <si>
    <t>Przeznaczenie oświetlenia</t>
  </si>
  <si>
    <t>Rodzaj oświetlenia</t>
  </si>
  <si>
    <t>halogeny GU10</t>
  </si>
  <si>
    <t>Koszt dobowy prądu</t>
  </si>
  <si>
    <t>Koszt roczny prądu</t>
  </si>
  <si>
    <t>Ile źródeł rocznie się przepala?</t>
  </si>
  <si>
    <t>Koszt pojedynczego źródła</t>
  </si>
  <si>
    <t>Koszt nabycia źródeł</t>
  </si>
  <si>
    <t>Roczny koszt wymiany źródeł</t>
  </si>
  <si>
    <t>Oszczędności na prądzie dobowo</t>
  </si>
  <si>
    <t>Oszczędności na prądzie rocznie</t>
  </si>
  <si>
    <t>Opłacalność inwestycji</t>
  </si>
  <si>
    <t>Oszczędności roczne z powodu wymiany źródeł światła</t>
  </si>
  <si>
    <t>Całkowite oszczędności roczne</t>
  </si>
  <si>
    <t>Po jakim czasie zwróci się zakup alternatywnego oświetlenia [w latach]</t>
  </si>
  <si>
    <t>sufitowe</t>
  </si>
  <si>
    <t>Salon</t>
  </si>
  <si>
    <t>Model oświetlenia</t>
  </si>
  <si>
    <t>Osram 22W E27</t>
  </si>
  <si>
    <t>świetlówka E27</t>
  </si>
  <si>
    <t>żarówki E14</t>
  </si>
  <si>
    <t>halogeny E14</t>
  </si>
  <si>
    <t>żarówka</t>
  </si>
  <si>
    <t>LED E14</t>
  </si>
  <si>
    <t>Ilość lumenów (orientacyjnie)</t>
  </si>
  <si>
    <t>UWAGA: ten LED nie jest alternatywą dla żarówki 60W!</t>
  </si>
  <si>
    <t>Komentarz</t>
  </si>
  <si>
    <t>O tyle więcej musisz zainwestować aby kupić oświetlenie alternatywne zamiast standardowego</t>
  </si>
  <si>
    <t>Obecne oświetlenie (standardowe)</t>
  </si>
  <si>
    <t>LED E27</t>
  </si>
  <si>
    <t>LED GU10</t>
  </si>
  <si>
    <t>nad stołem</t>
  </si>
  <si>
    <t>Sypialnia</t>
  </si>
  <si>
    <t>lampka nocna</t>
  </si>
  <si>
    <t>SMB09SM</t>
  </si>
  <si>
    <t>COSMB102</t>
  </si>
  <si>
    <t>CSMB27</t>
  </si>
  <si>
    <t>Opis operacji</t>
  </si>
  <si>
    <t>wymiana zwykłych halogenów na oświetlenie LED</t>
  </si>
  <si>
    <t>wymiana śwetlówek CFL na "żarówki" LED</t>
  </si>
  <si>
    <t>wymiana żarówek świecowych na "żarówki " LED</t>
  </si>
  <si>
    <t>wymiana żarówek świecowych na "żarówki" halogenowe</t>
  </si>
  <si>
    <t>wymiana żarówki świecowej na "żarówkę" LED</t>
  </si>
  <si>
    <t>Poniższy kalkulator umożliwia dokładne policzenie opłacalności wymiany jednego typu oświetlenia na inne. Pozwala porównać dowolne dwa alternatywne źródła światła i koszty związane z ich użytkowaniem. Możesz przykładowo porównać tradycyjne żarówki do halogenów, albo policzyć ile zaoszczędzisz wymieniając żarówki na świetlówki.</t>
  </si>
  <si>
    <t xml:space="preserve"> &lt;-- tu wpisz koszt 1 kWh prądu brutto</t>
  </si>
  <si>
    <t>Wypełnij wszystkie żółte pola wprowadzając informacje o mocy poszczególnych źródeł światła, ich ilości, czasie używania i cenach. Określ również jak często musisz wymieniać przepalone "żarówki".</t>
  </si>
  <si>
    <t>Zapraszam na mój blog:</t>
  </si>
  <si>
    <t>http://jakoszczedzacpieniadze.pl</t>
  </si>
  <si>
    <t>Artykuł z opisem kalkulatora i LED:</t>
  </si>
  <si>
    <t>http://jakoszczedzacpieniadze.pl/oswietlenie-led-prawdy-i-mity</t>
  </si>
  <si>
    <t>Kalkulator kosztów LED - opłacalność wymiany oświetlenia na LED (i nie tylko)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</si>
</sst>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0.0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/>
    </xf>
    <xf numFmtId="8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2" borderId="0" xfId="0" applyFont="1" applyFill="1" applyAlignment="1">
      <alignment horizontal="right" vertical="top"/>
    </xf>
    <xf numFmtId="0" fontId="0" fillId="2" borderId="0" xfId="0" applyFont="1" applyFill="1" applyBorder="1" applyAlignment="1">
      <alignment horizontal="right" vertical="top"/>
    </xf>
    <xf numFmtId="8" fontId="0" fillId="0" borderId="0" xfId="0" applyNumberFormat="1" applyBorder="1" applyAlignment="1">
      <alignment vertical="top"/>
    </xf>
    <xf numFmtId="0" fontId="0" fillId="2" borderId="0" xfId="0" applyFill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vertical="top"/>
    </xf>
    <xf numFmtId="0" fontId="0" fillId="3" borderId="0" xfId="0" applyFill="1" applyAlignment="1">
      <alignment vertical="top"/>
    </xf>
    <xf numFmtId="8" fontId="0" fillId="3" borderId="0" xfId="0" applyNumberFormat="1" applyFill="1" applyAlignment="1">
      <alignment vertical="top"/>
    </xf>
    <xf numFmtId="0" fontId="0" fillId="3" borderId="0" xfId="0" applyFill="1" applyAlignment="1">
      <alignment horizontal="right" vertical="top"/>
    </xf>
    <xf numFmtId="6" fontId="0" fillId="3" borderId="0" xfId="0" applyNumberFormat="1" applyFill="1" applyAlignment="1">
      <alignment vertical="top"/>
    </xf>
    <xf numFmtId="0" fontId="0" fillId="3" borderId="0" xfId="0" applyFill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8" fontId="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8" fontId="0" fillId="0" borderId="0" xfId="0" quotePrefix="1" applyNumberFormat="1" applyAlignment="1">
      <alignment vertical="top"/>
    </xf>
    <xf numFmtId="0" fontId="7" fillId="0" borderId="0" xfId="0" applyFont="1" applyAlignment="1">
      <alignment horizontal="right" vertical="top"/>
    </xf>
    <xf numFmtId="0" fontId="2" fillId="0" borderId="0" xfId="75" applyFont="1" applyAlignment="1"/>
  </cellXfs>
  <cellStyles count="7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/>
    <cellStyle name="Normal" xfId="0" builtinId="0"/>
  </cellStyles>
  <dxfs count="33">
    <dxf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G13" headerRowCount="0" totalsRowShown="0" dataDxfId="32">
  <tableColumns count="6">
    <tableColumn id="1" name="Column1" headerRowDxfId="26" dataDxfId="5"/>
    <tableColumn id="2" name="Column2" headerRowDxfId="27" dataDxfId="4"/>
    <tableColumn id="3" name="Column3" headerRowDxfId="28" dataDxfId="3"/>
    <tableColumn id="4" name="Column4" headerRowDxfId="29" dataDxfId="2"/>
    <tableColumn id="5" name="Column5" headerRowDxfId="30" dataDxfId="1"/>
    <tableColumn id="6" name="Column6" headerRowDxfId="31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7:G32" headerRowCount="0" totalsRowShown="0" dataDxfId="21">
  <tableColumns count="6">
    <tableColumn id="1" name="Column1" headerRowDxfId="15" dataDxfId="13"/>
    <tableColumn id="2" name="Column2" headerRowDxfId="16" dataDxfId="14"/>
    <tableColumn id="3" name="Column3" headerRowDxfId="17" dataDxfId="25"/>
    <tableColumn id="4" name="Column4" headerRowDxfId="18" dataDxfId="24"/>
    <tableColumn id="5" name="Column5" headerRowDxfId="19" dataDxfId="23"/>
    <tableColumn id="6" name="Column6" headerRowDxfId="20" dataDxfId="2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6:G51" headerRowCount="0" totalsRowShown="0">
  <tableColumns count="6">
    <tableColumn id="1" name="Column1" headerRowDxfId="7" dataDxfId="6"/>
    <tableColumn id="2" name="Column2" headerRowDxfId="8"/>
    <tableColumn id="3" name="Column3" headerRowDxfId="9"/>
    <tableColumn id="4" name="Column4" headerRowDxfId="10"/>
    <tableColumn id="5" name="Column5" headerRowDxfId="11"/>
    <tableColumn id="6" name="Column6" headerRowDxfId="1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http://jakoszczedzacpieniadze.pl/oswietlenie-led-prawdy-i-m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65"/>
  <sheetViews>
    <sheetView showGridLines="0" tabSelected="1" workbookViewId="0">
      <selection activeCell="G1" sqref="G1"/>
    </sheetView>
  </sheetViews>
  <sheetFormatPr baseColWidth="10" defaultRowHeight="15" x14ac:dyDescent="0"/>
  <cols>
    <col min="1" max="1" width="1.83203125" style="1" customWidth="1"/>
    <col min="2" max="2" width="35.1640625" style="1" customWidth="1"/>
    <col min="3" max="7" width="19.1640625" style="1" customWidth="1"/>
    <col min="8" max="16384" width="10.83203125" style="1"/>
  </cols>
  <sheetData>
    <row r="1" spans="2:7" ht="25">
      <c r="B1" s="23" t="s">
        <v>62</v>
      </c>
    </row>
    <row r="3" spans="2:7" ht="65" customHeight="1">
      <c r="B3" s="25" t="s">
        <v>55</v>
      </c>
      <c r="C3" s="24"/>
      <c r="D3" s="24"/>
      <c r="E3" s="24"/>
    </row>
    <row r="4" spans="2:7">
      <c r="B4" s="25" t="s">
        <v>57</v>
      </c>
      <c r="C4" s="24"/>
      <c r="D4" s="24"/>
      <c r="E4" s="24"/>
    </row>
    <row r="6" spans="2:7">
      <c r="B6" s="27" t="s">
        <v>58</v>
      </c>
      <c r="C6" s="28" t="s">
        <v>59</v>
      </c>
    </row>
    <row r="7" spans="2:7">
      <c r="B7" s="27" t="s">
        <v>60</v>
      </c>
      <c r="C7" s="28" t="s">
        <v>61</v>
      </c>
    </row>
    <row r="9" spans="2:7">
      <c r="B9" s="1" t="s">
        <v>0</v>
      </c>
      <c r="C9" s="17">
        <v>0.6</v>
      </c>
      <c r="D9" s="26" t="s">
        <v>56</v>
      </c>
      <c r="E9" s="4"/>
      <c r="F9" s="4"/>
      <c r="G9" s="4"/>
    </row>
    <row r="11" spans="2:7">
      <c r="B11" s="10" t="s">
        <v>2</v>
      </c>
      <c r="C11" s="18" t="s">
        <v>1</v>
      </c>
      <c r="D11" s="18" t="s">
        <v>28</v>
      </c>
      <c r="E11" s="18" t="s">
        <v>28</v>
      </c>
      <c r="F11" s="18" t="s">
        <v>28</v>
      </c>
      <c r="G11" s="18" t="s">
        <v>44</v>
      </c>
    </row>
    <row r="12" spans="2:7">
      <c r="B12" s="10" t="s">
        <v>12</v>
      </c>
      <c r="C12" s="18" t="s">
        <v>27</v>
      </c>
      <c r="D12" s="18" t="s">
        <v>43</v>
      </c>
      <c r="E12" s="18" t="s">
        <v>27</v>
      </c>
      <c r="F12" s="18" t="s">
        <v>27</v>
      </c>
      <c r="G12" s="18" t="s">
        <v>45</v>
      </c>
    </row>
    <row r="13" spans="2:7" ht="60">
      <c r="B13" s="10" t="s">
        <v>49</v>
      </c>
      <c r="C13" s="20" t="s">
        <v>50</v>
      </c>
      <c r="D13" s="20" t="s">
        <v>51</v>
      </c>
      <c r="E13" s="20" t="s">
        <v>53</v>
      </c>
      <c r="F13" s="20" t="s">
        <v>52</v>
      </c>
      <c r="G13" s="20" t="s">
        <v>54</v>
      </c>
    </row>
    <row r="14" spans="2:7">
      <c r="B14" s="2"/>
      <c r="C14" s="2"/>
      <c r="D14" s="2"/>
      <c r="E14" s="2"/>
      <c r="F14" s="2"/>
      <c r="G14" s="2"/>
    </row>
    <row r="15" spans="2:7" ht="20">
      <c r="B15" s="9" t="s">
        <v>40</v>
      </c>
    </row>
    <row r="16" spans="2:7">
      <c r="B16" s="3"/>
    </row>
    <row r="17" spans="2:7">
      <c r="B17" s="10" t="s">
        <v>13</v>
      </c>
      <c r="C17" s="18" t="s">
        <v>14</v>
      </c>
      <c r="D17" s="18" t="s">
        <v>31</v>
      </c>
      <c r="E17" s="18" t="s">
        <v>32</v>
      </c>
      <c r="F17" s="18" t="s">
        <v>32</v>
      </c>
      <c r="G17" s="18" t="s">
        <v>32</v>
      </c>
    </row>
    <row r="18" spans="2:7">
      <c r="B18" s="10" t="s">
        <v>29</v>
      </c>
      <c r="C18" s="18"/>
      <c r="D18" s="18" t="s">
        <v>30</v>
      </c>
      <c r="E18" s="18" t="s">
        <v>34</v>
      </c>
      <c r="F18" s="18" t="s">
        <v>34</v>
      </c>
      <c r="G18" s="18" t="s">
        <v>34</v>
      </c>
    </row>
    <row r="19" spans="2:7">
      <c r="B19" s="10" t="s">
        <v>36</v>
      </c>
      <c r="C19" s="18">
        <v>750</v>
      </c>
      <c r="D19" s="18">
        <v>1440</v>
      </c>
      <c r="E19" s="18">
        <v>600</v>
      </c>
      <c r="F19" s="18">
        <v>600</v>
      </c>
      <c r="G19" s="18">
        <v>400</v>
      </c>
    </row>
    <row r="20" spans="2:7">
      <c r="B20" s="10" t="s">
        <v>3</v>
      </c>
      <c r="C20" s="16">
        <v>11</v>
      </c>
      <c r="D20" s="16">
        <v>2</v>
      </c>
      <c r="E20" s="16">
        <v>6</v>
      </c>
      <c r="F20" s="16">
        <v>6</v>
      </c>
      <c r="G20" s="16">
        <v>1</v>
      </c>
    </row>
    <row r="21" spans="2:7">
      <c r="B21" s="10" t="s">
        <v>5</v>
      </c>
      <c r="C21" s="16">
        <v>50</v>
      </c>
      <c r="D21" s="16">
        <v>22</v>
      </c>
      <c r="E21" s="16">
        <v>60</v>
      </c>
      <c r="F21" s="16">
        <v>60</v>
      </c>
      <c r="G21" s="16">
        <v>40</v>
      </c>
    </row>
    <row r="22" spans="2:7">
      <c r="B22" s="10" t="s">
        <v>4</v>
      </c>
      <c r="C22" s="1">
        <f>C20*C21</f>
        <v>550</v>
      </c>
      <c r="D22" s="1">
        <f>D20*D21</f>
        <v>44</v>
      </c>
      <c r="E22" s="1">
        <f>E20*E21</f>
        <v>360</v>
      </c>
      <c r="F22" s="1">
        <f>F20*F21</f>
        <v>360</v>
      </c>
      <c r="G22" s="1">
        <f>G20*G21</f>
        <v>40</v>
      </c>
    </row>
    <row r="23" spans="2:7">
      <c r="B23" s="10" t="s">
        <v>6</v>
      </c>
      <c r="C23" s="16">
        <v>1.5</v>
      </c>
      <c r="D23" s="16">
        <v>4.5</v>
      </c>
      <c r="E23" s="16">
        <v>2.5</v>
      </c>
      <c r="F23" s="16">
        <v>2.5</v>
      </c>
      <c r="G23" s="16">
        <v>1.5</v>
      </c>
    </row>
    <row r="24" spans="2:7">
      <c r="B24" s="10" t="s">
        <v>7</v>
      </c>
      <c r="C24" s="5">
        <f>C22*C23/1000</f>
        <v>0.82499999999999996</v>
      </c>
      <c r="D24" s="5">
        <f>D22*D23/1000</f>
        <v>0.19800000000000001</v>
      </c>
      <c r="E24" s="5">
        <f>E22*E23/1000</f>
        <v>0.9</v>
      </c>
      <c r="F24" s="5">
        <f>F22*F23/1000</f>
        <v>0.9</v>
      </c>
      <c r="G24" s="5">
        <f>G22*G23/1000</f>
        <v>0.06</v>
      </c>
    </row>
    <row r="25" spans="2:7">
      <c r="B25" s="10" t="s">
        <v>8</v>
      </c>
      <c r="C25" s="5">
        <f>C24*365</f>
        <v>301.125</v>
      </c>
      <c r="D25" s="5">
        <f>D24*365</f>
        <v>72.27000000000001</v>
      </c>
      <c r="E25" s="5">
        <f>E24*365</f>
        <v>328.5</v>
      </c>
      <c r="F25" s="5">
        <f>F24*365</f>
        <v>328.5</v>
      </c>
      <c r="G25" s="5">
        <f>G24*365</f>
        <v>21.9</v>
      </c>
    </row>
    <row r="26" spans="2:7">
      <c r="B26" s="10" t="s">
        <v>15</v>
      </c>
      <c r="C26" s="4">
        <f t="shared" ref="C26:G27" si="0">C24*$C$9</f>
        <v>0.49499999999999994</v>
      </c>
      <c r="D26" s="4">
        <f t="shared" si="0"/>
        <v>0.1188</v>
      </c>
      <c r="E26" s="4">
        <f t="shared" si="0"/>
        <v>0.54</v>
      </c>
      <c r="F26" s="4">
        <f t="shared" si="0"/>
        <v>0.54</v>
      </c>
      <c r="G26" s="4">
        <f t="shared" si="0"/>
        <v>3.5999999999999997E-2</v>
      </c>
    </row>
    <row r="27" spans="2:7">
      <c r="B27" s="10" t="s">
        <v>16</v>
      </c>
      <c r="C27" s="4">
        <f t="shared" si="0"/>
        <v>180.67499999999998</v>
      </c>
      <c r="D27" s="4">
        <f t="shared" si="0"/>
        <v>43.362000000000002</v>
      </c>
      <c r="E27" s="4">
        <f t="shared" si="0"/>
        <v>197.1</v>
      </c>
      <c r="F27" s="4">
        <f t="shared" si="0"/>
        <v>197.1</v>
      </c>
      <c r="G27" s="4">
        <f t="shared" si="0"/>
        <v>13.139999999999999</v>
      </c>
    </row>
    <row r="28" spans="2:7">
      <c r="B28" s="10"/>
      <c r="C28" s="4"/>
      <c r="D28" s="4"/>
      <c r="E28" s="4"/>
      <c r="F28" s="4"/>
      <c r="G28" s="4"/>
    </row>
    <row r="29" spans="2:7">
      <c r="B29" s="10" t="s">
        <v>18</v>
      </c>
      <c r="C29" s="17">
        <v>4.5</v>
      </c>
      <c r="D29" s="17">
        <v>30</v>
      </c>
      <c r="E29" s="17">
        <v>2</v>
      </c>
      <c r="F29" s="17">
        <v>2</v>
      </c>
      <c r="G29" s="17">
        <v>2</v>
      </c>
    </row>
    <row r="30" spans="2:7">
      <c r="B30" s="10" t="s">
        <v>17</v>
      </c>
      <c r="C30" s="16">
        <v>8</v>
      </c>
      <c r="D30" s="16">
        <v>1</v>
      </c>
      <c r="E30" s="16">
        <v>2</v>
      </c>
      <c r="F30" s="16">
        <v>2</v>
      </c>
      <c r="G30" s="16">
        <v>1</v>
      </c>
    </row>
    <row r="31" spans="2:7">
      <c r="B31" s="10" t="s">
        <v>19</v>
      </c>
      <c r="C31" s="4">
        <f>C29*C20</f>
        <v>49.5</v>
      </c>
      <c r="D31" s="4">
        <f>D29*D20</f>
        <v>60</v>
      </c>
      <c r="E31" s="4">
        <f>E29*E20</f>
        <v>12</v>
      </c>
      <c r="F31" s="4">
        <f>F29*F20</f>
        <v>12</v>
      </c>
      <c r="G31" s="4">
        <f>G29*G20</f>
        <v>2</v>
      </c>
    </row>
    <row r="32" spans="2:7">
      <c r="B32" s="11" t="s">
        <v>20</v>
      </c>
      <c r="C32" s="12">
        <f>C29*C30</f>
        <v>36</v>
      </c>
      <c r="D32" s="12">
        <f>D29*D30</f>
        <v>30</v>
      </c>
      <c r="E32" s="12">
        <f>E29*E30</f>
        <v>4</v>
      </c>
      <c r="F32" s="12">
        <f>F29*F30</f>
        <v>4</v>
      </c>
      <c r="G32" s="12">
        <f>G29*G30</f>
        <v>2</v>
      </c>
    </row>
    <row r="33" spans="2:7">
      <c r="B33" s="2"/>
      <c r="C33" s="4"/>
      <c r="D33" s="4"/>
      <c r="E33" s="4"/>
      <c r="F33" s="4"/>
      <c r="G33" s="4"/>
    </row>
    <row r="34" spans="2:7" ht="20">
      <c r="B34" s="9" t="s">
        <v>11</v>
      </c>
    </row>
    <row r="36" spans="2:7">
      <c r="B36" s="13" t="s">
        <v>13</v>
      </c>
      <c r="C36" s="18" t="s">
        <v>42</v>
      </c>
      <c r="D36" s="18" t="s">
        <v>41</v>
      </c>
      <c r="E36" s="18" t="s">
        <v>33</v>
      </c>
      <c r="F36" s="18" t="s">
        <v>35</v>
      </c>
      <c r="G36" s="18" t="s">
        <v>35</v>
      </c>
    </row>
    <row r="37" spans="2:7">
      <c r="B37" s="13" t="s">
        <v>29</v>
      </c>
      <c r="C37" s="18" t="s">
        <v>46</v>
      </c>
      <c r="D37" s="18" t="s">
        <v>47</v>
      </c>
      <c r="E37" s="16"/>
      <c r="F37" s="18" t="s">
        <v>48</v>
      </c>
      <c r="G37" s="18" t="s">
        <v>48</v>
      </c>
    </row>
    <row r="38" spans="2:7">
      <c r="B38" s="13" t="s">
        <v>36</v>
      </c>
      <c r="C38" s="18">
        <v>350</v>
      </c>
      <c r="D38" s="18">
        <v>1410</v>
      </c>
      <c r="E38" s="16"/>
      <c r="F38" s="18">
        <v>380</v>
      </c>
      <c r="G38" s="18">
        <v>380</v>
      </c>
    </row>
    <row r="39" spans="2:7">
      <c r="B39" s="13" t="s">
        <v>3</v>
      </c>
      <c r="C39" s="16">
        <v>11</v>
      </c>
      <c r="D39" s="16">
        <v>2</v>
      </c>
      <c r="E39" s="16">
        <v>6</v>
      </c>
      <c r="F39" s="16">
        <v>6</v>
      </c>
      <c r="G39" s="16">
        <v>1</v>
      </c>
    </row>
    <row r="40" spans="2:7">
      <c r="B40" s="13" t="s">
        <v>5</v>
      </c>
      <c r="C40" s="16">
        <v>5</v>
      </c>
      <c r="D40" s="16">
        <v>18</v>
      </c>
      <c r="E40" s="16">
        <v>42</v>
      </c>
      <c r="F40" s="16">
        <v>5</v>
      </c>
      <c r="G40" s="16">
        <v>5</v>
      </c>
    </row>
    <row r="41" spans="2:7">
      <c r="B41" s="13" t="s">
        <v>4</v>
      </c>
      <c r="C41" s="1">
        <f>C39*C40</f>
        <v>55</v>
      </c>
      <c r="D41" s="1">
        <f>D39*D40</f>
        <v>36</v>
      </c>
      <c r="E41" s="1">
        <f>E39*E40</f>
        <v>252</v>
      </c>
      <c r="F41" s="1">
        <f>F39*F40</f>
        <v>30</v>
      </c>
      <c r="G41" s="1">
        <f>G39*G40</f>
        <v>5</v>
      </c>
    </row>
    <row r="42" spans="2:7">
      <c r="B42" s="13" t="s">
        <v>6</v>
      </c>
      <c r="C42" s="16">
        <f>C23</f>
        <v>1.5</v>
      </c>
      <c r="D42" s="16">
        <f>D23</f>
        <v>4.5</v>
      </c>
      <c r="E42" s="16">
        <f>E23</f>
        <v>2.5</v>
      </c>
      <c r="F42" s="16">
        <f>F23</f>
        <v>2.5</v>
      </c>
      <c r="G42" s="16">
        <f>G23</f>
        <v>1.5</v>
      </c>
    </row>
    <row r="43" spans="2:7">
      <c r="B43" s="13" t="s">
        <v>7</v>
      </c>
      <c r="C43" s="5">
        <f>C41*C42/1000</f>
        <v>8.2500000000000004E-2</v>
      </c>
      <c r="D43" s="5">
        <f>D41*D42/1000</f>
        <v>0.16200000000000001</v>
      </c>
      <c r="E43" s="5">
        <f>E41*E42/1000</f>
        <v>0.63</v>
      </c>
      <c r="F43" s="5">
        <f>F41*F42/1000</f>
        <v>7.4999999999999997E-2</v>
      </c>
      <c r="G43" s="5">
        <f>G41*G42/1000</f>
        <v>7.4999999999999997E-3</v>
      </c>
    </row>
    <row r="44" spans="2:7">
      <c r="B44" s="13" t="s">
        <v>8</v>
      </c>
      <c r="C44" s="5">
        <f>C43*365</f>
        <v>30.112500000000001</v>
      </c>
      <c r="D44" s="5">
        <f>D43*365</f>
        <v>59.13</v>
      </c>
      <c r="E44" s="5">
        <f>E43*365</f>
        <v>229.95</v>
      </c>
      <c r="F44" s="5">
        <f>F43*365</f>
        <v>27.375</v>
      </c>
      <c r="G44" s="5">
        <f>G43*365</f>
        <v>2.7374999999999998</v>
      </c>
    </row>
    <row r="45" spans="2:7">
      <c r="B45" s="13" t="s">
        <v>9</v>
      </c>
      <c r="C45" s="4">
        <f t="shared" ref="C45:G46" si="1">C43*$C$9</f>
        <v>4.9500000000000002E-2</v>
      </c>
      <c r="D45" s="4">
        <f t="shared" si="1"/>
        <v>9.7199999999999995E-2</v>
      </c>
      <c r="E45" s="4">
        <f t="shared" si="1"/>
        <v>0.378</v>
      </c>
      <c r="F45" s="4">
        <f t="shared" si="1"/>
        <v>4.4999999999999998E-2</v>
      </c>
      <c r="G45" s="4">
        <f t="shared" si="1"/>
        <v>4.4999999999999997E-3</v>
      </c>
    </row>
    <row r="46" spans="2:7">
      <c r="B46" s="13" t="s">
        <v>10</v>
      </c>
      <c r="C46" s="4">
        <f t="shared" si="1"/>
        <v>18.067499999999999</v>
      </c>
      <c r="D46" s="4">
        <f t="shared" si="1"/>
        <v>35.478000000000002</v>
      </c>
      <c r="E46" s="4">
        <f t="shared" si="1"/>
        <v>137.97</v>
      </c>
      <c r="F46" s="4">
        <f t="shared" si="1"/>
        <v>16.425000000000001</v>
      </c>
      <c r="G46" s="4">
        <f t="shared" si="1"/>
        <v>1.6424999999999998</v>
      </c>
    </row>
    <row r="47" spans="2:7">
      <c r="B47" s="13"/>
    </row>
    <row r="48" spans="2:7">
      <c r="B48" s="13" t="s">
        <v>18</v>
      </c>
      <c r="C48" s="19">
        <v>30</v>
      </c>
      <c r="D48" s="19">
        <v>146</v>
      </c>
      <c r="E48" s="19">
        <v>9</v>
      </c>
      <c r="F48" s="19">
        <v>55</v>
      </c>
      <c r="G48" s="19">
        <v>55</v>
      </c>
    </row>
    <row r="49" spans="2:7">
      <c r="B49" s="13" t="s">
        <v>17</v>
      </c>
      <c r="C49" s="16">
        <v>0</v>
      </c>
      <c r="D49" s="16">
        <v>0</v>
      </c>
      <c r="E49" s="16">
        <v>1</v>
      </c>
      <c r="F49" s="16">
        <v>0</v>
      </c>
      <c r="G49" s="16">
        <v>0</v>
      </c>
    </row>
    <row r="50" spans="2:7">
      <c r="B50" s="13" t="s">
        <v>19</v>
      </c>
      <c r="C50" s="4">
        <f>C39*C48</f>
        <v>330</v>
      </c>
      <c r="D50" s="4">
        <f>D39*D48</f>
        <v>292</v>
      </c>
      <c r="E50" s="4">
        <f>E39*E48</f>
        <v>54</v>
      </c>
      <c r="F50" s="4">
        <f>F39*F48</f>
        <v>330</v>
      </c>
      <c r="G50" s="4">
        <f>G39*G48</f>
        <v>55</v>
      </c>
    </row>
    <row r="51" spans="2:7">
      <c r="B51" s="13" t="s">
        <v>20</v>
      </c>
      <c r="C51" s="4">
        <f>C48*C49</f>
        <v>0</v>
      </c>
      <c r="D51" s="4">
        <f>D48*D49</f>
        <v>0</v>
      </c>
      <c r="E51" s="4">
        <f>E48*E49</f>
        <v>9</v>
      </c>
      <c r="F51" s="4">
        <f>F48*F49</f>
        <v>0</v>
      </c>
      <c r="G51" s="4">
        <f>G48*G49</f>
        <v>0</v>
      </c>
    </row>
    <row r="53" spans="2:7" ht="20">
      <c r="B53" s="9" t="s">
        <v>23</v>
      </c>
    </row>
    <row r="55" spans="2:7">
      <c r="B55" s="2" t="s">
        <v>21</v>
      </c>
      <c r="C55" s="4">
        <f>C26-C45</f>
        <v>0.44549999999999995</v>
      </c>
      <c r="D55" s="4">
        <f>D26-D45</f>
        <v>2.1600000000000008E-2</v>
      </c>
      <c r="E55" s="4">
        <f>E26-E45</f>
        <v>0.16200000000000003</v>
      </c>
      <c r="F55" s="4">
        <f>F26-F45</f>
        <v>0.49500000000000005</v>
      </c>
      <c r="G55" s="4">
        <f>G26-G45</f>
        <v>3.15E-2</v>
      </c>
    </row>
    <row r="56" spans="2:7">
      <c r="B56" s="2" t="s">
        <v>22</v>
      </c>
      <c r="C56" s="4">
        <f>C27-C46</f>
        <v>162.60749999999999</v>
      </c>
      <c r="D56" s="4">
        <f>D27-D46</f>
        <v>7.8840000000000003</v>
      </c>
      <c r="E56" s="4">
        <f>E27-E46</f>
        <v>59.129999999999995</v>
      </c>
      <c r="F56" s="4">
        <f>F27-F46</f>
        <v>180.67499999999998</v>
      </c>
      <c r="G56" s="4">
        <f>G27-G46</f>
        <v>11.497499999999999</v>
      </c>
    </row>
    <row r="57" spans="2:7">
      <c r="B57" s="2"/>
      <c r="C57" s="4"/>
      <c r="D57" s="4"/>
      <c r="E57" s="4"/>
      <c r="F57" s="4"/>
      <c r="G57" s="4"/>
    </row>
    <row r="58" spans="2:7" ht="30">
      <c r="B58" s="6" t="s">
        <v>24</v>
      </c>
      <c r="C58" s="4">
        <f>C32-C51</f>
        <v>36</v>
      </c>
      <c r="D58" s="4">
        <f>D32-D51</f>
        <v>30</v>
      </c>
      <c r="E58" s="4">
        <f>E32-E51</f>
        <v>-5</v>
      </c>
      <c r="F58" s="4">
        <f>F32-F51</f>
        <v>4</v>
      </c>
      <c r="G58" s="4">
        <f>G32-G51</f>
        <v>2</v>
      </c>
    </row>
    <row r="59" spans="2:7" ht="18">
      <c r="B59" s="21" t="s">
        <v>25</v>
      </c>
      <c r="C59" s="22">
        <f>C56+C58</f>
        <v>198.60749999999999</v>
      </c>
      <c r="D59" s="22">
        <f>D56+D58</f>
        <v>37.884</v>
      </c>
      <c r="E59" s="22">
        <f>E56+E58</f>
        <v>54.129999999999995</v>
      </c>
      <c r="F59" s="22">
        <f>F56+F58</f>
        <v>184.67499999999998</v>
      </c>
      <c r="G59" s="22">
        <f>G56+G58</f>
        <v>13.497499999999999</v>
      </c>
    </row>
    <row r="60" spans="2:7">
      <c r="B60" s="2"/>
      <c r="C60" s="4"/>
      <c r="D60" s="4"/>
      <c r="E60" s="4"/>
      <c r="F60" s="4"/>
      <c r="G60" s="4"/>
    </row>
    <row r="61" spans="2:7" ht="45">
      <c r="B61" s="6" t="s">
        <v>39</v>
      </c>
      <c r="C61" s="4">
        <f>C50-C47</f>
        <v>330</v>
      </c>
      <c r="D61" s="4">
        <f>D50-D47</f>
        <v>292</v>
      </c>
      <c r="E61" s="4">
        <f>E50-E47</f>
        <v>54</v>
      </c>
      <c r="F61" s="4">
        <f>F50-F47</f>
        <v>330</v>
      </c>
      <c r="G61" s="4">
        <f>G50-G47</f>
        <v>55</v>
      </c>
    </row>
    <row r="62" spans="2:7">
      <c r="B62" s="6"/>
      <c r="C62" s="4"/>
      <c r="D62" s="4"/>
      <c r="E62" s="4"/>
      <c r="F62" s="4"/>
      <c r="G62" s="4"/>
    </row>
    <row r="63" spans="2:7" s="8" customFormat="1" ht="54">
      <c r="B63" s="14" t="s">
        <v>26</v>
      </c>
      <c r="C63" s="15">
        <f>C61/C59</f>
        <v>1.6615686718779503</v>
      </c>
      <c r="D63" s="15">
        <f>D61/D59</f>
        <v>7.707739415056488</v>
      </c>
      <c r="E63" s="15">
        <f>E61/E59</f>
        <v>0.9975983742841309</v>
      </c>
      <c r="F63" s="15">
        <f>F61/F59</f>
        <v>1.7869229727900366</v>
      </c>
      <c r="G63" s="15">
        <f>G61/G59</f>
        <v>4.0748286719762925</v>
      </c>
    </row>
    <row r="65" spans="2:7" ht="45">
      <c r="B65" s="6" t="s">
        <v>38</v>
      </c>
      <c r="F65" s="6" t="s">
        <v>37</v>
      </c>
      <c r="G65" s="7"/>
    </row>
  </sheetData>
  <mergeCells count="2">
    <mergeCell ref="B3:E3"/>
    <mergeCell ref="B4:E4"/>
  </mergeCells>
  <phoneticPr fontId="9" type="noConversion"/>
  <hyperlinks>
    <hyperlink ref="C6" r:id="rId1"/>
    <hyperlink ref="C7" r:id="rId2"/>
  </hyperlinks>
  <pageMargins left="0.75" right="0.75" top="1" bottom="1" header="0.5" footer="0.5"/>
  <pageSetup paperSize="9" scale="57" orientation="portrait" horizontalDpi="4294967292" verticalDpi="429496729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kosztów LED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cp:lastPrinted>2013-07-08T07:14:19Z</cp:lastPrinted>
  <dcterms:created xsi:type="dcterms:W3CDTF">2013-07-06T19:42:35Z</dcterms:created>
  <dcterms:modified xsi:type="dcterms:W3CDTF">2013-07-08T07:14:39Z</dcterms:modified>
</cp:coreProperties>
</file>