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526"/>
  <workbookPr autoCompressPictures="0"/>
  <bookViews>
    <workbookView xWindow="0" yWindow="0" windowWidth="25600" windowHeight="27180"/>
  </bookViews>
  <sheets>
    <sheet name="Styczeń-Marzec 2014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9" i="1" l="1"/>
  <c r="F48" i="1"/>
  <c r="F54" i="1"/>
  <c r="F58" i="1"/>
  <c r="F61" i="1"/>
  <c r="F64" i="1"/>
  <c r="F72" i="1"/>
  <c r="F75" i="1"/>
  <c r="F78" i="1"/>
  <c r="F79" i="1"/>
  <c r="F86" i="1"/>
  <c r="F94" i="1"/>
  <c r="F97" i="1"/>
  <c r="F106" i="1"/>
  <c r="F110" i="1"/>
  <c r="F113" i="1"/>
  <c r="F114" i="1"/>
  <c r="F124" i="1"/>
  <c r="F127" i="1"/>
  <c r="F138" i="1"/>
  <c r="F143" i="1"/>
  <c r="F146" i="1"/>
  <c r="F150" i="1"/>
  <c r="F155" i="1"/>
  <c r="F160" i="1"/>
  <c r="F168" i="1"/>
  <c r="F170" i="1"/>
  <c r="F172" i="1"/>
  <c r="E69" i="1"/>
  <c r="E48" i="1"/>
  <c r="E54" i="1"/>
  <c r="E58" i="1"/>
  <c r="E61" i="1"/>
  <c r="E64" i="1"/>
  <c r="E72" i="1"/>
  <c r="E75" i="1"/>
  <c r="E78" i="1"/>
  <c r="E79" i="1"/>
  <c r="E86" i="1"/>
  <c r="E94" i="1"/>
  <c r="E97" i="1"/>
  <c r="E106" i="1"/>
  <c r="E110" i="1"/>
  <c r="E113" i="1"/>
  <c r="E114" i="1"/>
  <c r="E124" i="1"/>
  <c r="E127" i="1"/>
  <c r="E138" i="1"/>
  <c r="E143" i="1"/>
  <c r="E146" i="1"/>
  <c r="E150" i="1"/>
  <c r="E155" i="1"/>
  <c r="E160" i="1"/>
  <c r="E168" i="1"/>
  <c r="E170" i="1"/>
  <c r="E172" i="1"/>
  <c r="D48" i="1"/>
  <c r="D54" i="1"/>
  <c r="D58" i="1"/>
  <c r="D61" i="1"/>
  <c r="D64" i="1"/>
  <c r="D69" i="1"/>
  <c r="D72" i="1"/>
  <c r="D75" i="1"/>
  <c r="D86" i="1"/>
  <c r="D94" i="1"/>
  <c r="D97" i="1"/>
  <c r="D106" i="1"/>
  <c r="D110" i="1"/>
  <c r="D113" i="1"/>
  <c r="D114" i="1"/>
  <c r="D124" i="1"/>
  <c r="D127" i="1"/>
  <c r="D138" i="1"/>
  <c r="D143" i="1"/>
  <c r="D146" i="1"/>
  <c r="D150" i="1"/>
  <c r="D155" i="1"/>
  <c r="D160" i="1"/>
  <c r="D168" i="1"/>
  <c r="D170" i="1"/>
  <c r="D172" i="1"/>
  <c r="F28" i="1"/>
  <c r="F24" i="1"/>
  <c r="F16" i="1"/>
  <c r="F30" i="1"/>
  <c r="E28" i="1"/>
  <c r="E24" i="1"/>
  <c r="E16" i="1"/>
  <c r="E30" i="1"/>
  <c r="D28" i="1"/>
  <c r="D24" i="1"/>
  <c r="D16" i="1"/>
  <c r="D30" i="1"/>
</calcChain>
</file>

<file path=xl/sharedStrings.xml><?xml version="1.0" encoding="utf-8"?>
<sst xmlns="http://schemas.openxmlformats.org/spreadsheetml/2006/main" count="195" uniqueCount="175">
  <si>
    <t>Blog</t>
  </si>
  <si>
    <t>Inny zysk</t>
  </si>
  <si>
    <t>Wynajem</t>
  </si>
  <si>
    <t>Biznes</t>
  </si>
  <si>
    <t>Czasopisma</t>
  </si>
  <si>
    <t>Datek</t>
  </si>
  <si>
    <t>Dzialka</t>
  </si>
  <si>
    <t>Dziecko</t>
  </si>
  <si>
    <t>Edukacja</t>
  </si>
  <si>
    <t>Foto</t>
  </si>
  <si>
    <t>Hazard</t>
  </si>
  <si>
    <t>Higiena</t>
  </si>
  <si>
    <t>Inne wydatki</t>
  </si>
  <si>
    <t>Jedzenie</t>
  </si>
  <si>
    <t>Komputer</t>
  </si>
  <si>
    <t>Kredyt</t>
  </si>
  <si>
    <t>Mieszkanie</t>
  </si>
  <si>
    <t>Opieka zdrowotna</t>
  </si>
  <si>
    <t>Oplaty</t>
  </si>
  <si>
    <t>Podatek</t>
  </si>
  <si>
    <t>Prezent</t>
  </si>
  <si>
    <t>Relaks</t>
  </si>
  <si>
    <t>RTV i AGD</t>
  </si>
  <si>
    <t>Samochod</t>
  </si>
  <si>
    <t>Ubranie</t>
  </si>
  <si>
    <t>Afiliacja</t>
  </si>
  <si>
    <t>Reklamy AdSense</t>
  </si>
  <si>
    <t>Reklamy inne</t>
  </si>
  <si>
    <t>Odsetki od pozyczek</t>
  </si>
  <si>
    <t>Premia od banku</t>
  </si>
  <si>
    <t>Zlom</t>
  </si>
  <si>
    <t>Zwrot inny</t>
  </si>
  <si>
    <t>Czynsz najemcy</t>
  </si>
  <si>
    <t>Media</t>
  </si>
  <si>
    <t>Inni</t>
  </si>
  <si>
    <t>Domeny</t>
  </si>
  <si>
    <t>Hosting</t>
  </si>
  <si>
    <t>Hotel</t>
  </si>
  <si>
    <t>Ksiegowosc</t>
  </si>
  <si>
    <t>Marketing</t>
  </si>
  <si>
    <t>Montaz podcastu</t>
  </si>
  <si>
    <t>Oprogramowanie</t>
  </si>
  <si>
    <t>Spisywanie podcastu</t>
  </si>
  <si>
    <t>System mailingowy</t>
  </si>
  <si>
    <t>Uslugi inne</t>
  </si>
  <si>
    <t>Wynagrodzenie</t>
  </si>
  <si>
    <t>ZUS</t>
  </si>
  <si>
    <t>Gazeta Wyborcza</t>
  </si>
  <si>
    <t>Moje mieszkanie</t>
  </si>
  <si>
    <t>Rozne</t>
  </si>
  <si>
    <t>Weranda</t>
  </si>
  <si>
    <t>Kosciol</t>
  </si>
  <si>
    <t>Zabawki</t>
  </si>
  <si>
    <t>Konferencja</t>
  </si>
  <si>
    <t>Kurs</t>
  </si>
  <si>
    <t>Szkolenie</t>
  </si>
  <si>
    <t>Ramka</t>
  </si>
  <si>
    <t>Lotto</t>
  </si>
  <si>
    <t>Chusteczki</t>
  </si>
  <si>
    <t>Inne</t>
  </si>
  <si>
    <t>Kosmetyki</t>
  </si>
  <si>
    <t>Papier toaletowy</t>
  </si>
  <si>
    <t>Pasta do zebow</t>
  </si>
  <si>
    <t>Proszek do prania</t>
  </si>
  <si>
    <t>Reczniki papierowe</t>
  </si>
  <si>
    <t>Srodki czystosci</t>
  </si>
  <si>
    <t>Tabletki do zmywarki</t>
  </si>
  <si>
    <t>Art. papiernicze</t>
  </si>
  <si>
    <t>Baterie</t>
  </si>
  <si>
    <t>Ksiazki</t>
  </si>
  <si>
    <t>Pasmanteria</t>
  </si>
  <si>
    <t>Torba</t>
  </si>
  <si>
    <t>Dom</t>
  </si>
  <si>
    <t>Miasto</t>
  </si>
  <si>
    <t>Piwo</t>
  </si>
  <si>
    <t>Slodycze</t>
  </si>
  <si>
    <t>Soczki</t>
  </si>
  <si>
    <t>Woda</t>
  </si>
  <si>
    <t>Wyjazd</t>
  </si>
  <si>
    <t>Sprzet</t>
  </si>
  <si>
    <t>Hipoteczny 1</t>
  </si>
  <si>
    <t>Akcesoria</t>
  </si>
  <si>
    <t>Dekoracja</t>
  </si>
  <si>
    <t>Elektryka</t>
  </si>
  <si>
    <t>Kuchnia</t>
  </si>
  <si>
    <t>Kwiaty</t>
  </si>
  <si>
    <t>Naczynia</t>
  </si>
  <si>
    <t>Pojemniki</t>
  </si>
  <si>
    <t>Lekarstwa</t>
  </si>
  <si>
    <t>Bank</t>
  </si>
  <si>
    <t>Bilet</t>
  </si>
  <si>
    <t>Internet</t>
  </si>
  <si>
    <t>Poczta</t>
  </si>
  <si>
    <t>Prad</t>
  </si>
  <si>
    <t>Radio i TV</t>
  </si>
  <si>
    <t>Telefon</t>
  </si>
  <si>
    <t>Ubezpieczenie</t>
  </si>
  <si>
    <t>Od odsetek kapitalowych</t>
  </si>
  <si>
    <t>PIT-4R</t>
  </si>
  <si>
    <t>VAT-7</t>
  </si>
  <si>
    <t>Kino</t>
  </si>
  <si>
    <t>HiFi</t>
  </si>
  <si>
    <t>Karta pamieci</t>
  </si>
  <si>
    <t>Parking</t>
  </si>
  <si>
    <t>Ropa</t>
  </si>
  <si>
    <t>Bluza</t>
  </si>
  <si>
    <t>Buty</t>
  </si>
  <si>
    <t>Sukienka</t>
  </si>
  <si>
    <t>Sweter</t>
  </si>
  <si>
    <t>T-Shirt</t>
  </si>
  <si>
    <t xml:space="preserve">Raport miesięczny			</t>
  </si>
  <si>
    <t xml:space="preserve">			</t>
  </si>
  <si>
    <t xml:space="preserve">Od 2014-01-01 do 2014-03-31			</t>
  </si>
  <si>
    <t xml:space="preserve">Ten arkusz to comiesięczny raport przychodów i wydatków 4-osobowej rodziny z warszawskiego Ursynowa. 
UWAGA: jedyne przychody przedstawione w arkuszu, to przychody spoza etatowej pracy. Przychodów z pracy nie ujawniam, co szczegółowo uzasadniłem w artykule: http://www.jakoszczedzacpieniadze.pl/analiza-zestawienie-finansowe-michala
Jeśli chciałbyś dowiedzieć się, jak zapanować nad domowym budżetem, ograniczać wydatki, rozsądnie wydawać pieniądze oraz oszczędzać na emeryturę, to zapraszam Cię serdecznie na mojego bloga http://jakoszczedzacpieniadze.pl	</t>
  </si>
  <si>
    <t xml:space="preserve">Źródło:	http://jakoszczedzacpieniadze.pl		</t>
  </si>
  <si>
    <t xml:space="preserve">Przychody			</t>
  </si>
  <si>
    <t>Kategoria</t>
  </si>
  <si>
    <t>Podkategoria</t>
  </si>
  <si>
    <t>Komentarz</t>
  </si>
  <si>
    <t>Styczeń</t>
  </si>
  <si>
    <t>Luty</t>
  </si>
  <si>
    <t>Marzec</t>
  </si>
  <si>
    <t>SUMA: Przychody</t>
  </si>
  <si>
    <t>SUMA: Blog</t>
  </si>
  <si>
    <t>SUMA: Inny zysk</t>
  </si>
  <si>
    <t>SUMA: Wynajem</t>
  </si>
  <si>
    <t>Koszty</t>
  </si>
  <si>
    <t>Hipoteczny 2</t>
  </si>
  <si>
    <t>Ubezpieczenie na życie składka roczna</t>
  </si>
  <si>
    <t>Kamera</t>
  </si>
  <si>
    <t>Części do budowy promptera</t>
  </si>
  <si>
    <t>Czynsz za dwa mieszkania</t>
  </si>
  <si>
    <t>Za dwa mieszkania</t>
  </si>
  <si>
    <t>Dwa mieszkania i działka</t>
  </si>
  <si>
    <t>4 osoby</t>
  </si>
  <si>
    <t>Punkty PAYBACK się przydają</t>
  </si>
  <si>
    <t>SUMA: Wydatki</t>
  </si>
  <si>
    <t>Inwestycje</t>
  </si>
  <si>
    <t>db Makler</t>
  </si>
  <si>
    <t>Inwestycje w ramach akcji "Elementarz Inwestora"</t>
  </si>
  <si>
    <t>SUMA: Biznes</t>
  </si>
  <si>
    <t>SUMA: Czasopisma</t>
  </si>
  <si>
    <t>SUMA: Datek</t>
  </si>
  <si>
    <t>SUMA: Dzialka</t>
  </si>
  <si>
    <t>SUMA: Dziecko</t>
  </si>
  <si>
    <t>SUMA: Edukacja</t>
  </si>
  <si>
    <t>SUMA: Foto</t>
  </si>
  <si>
    <t>SUMA: Hazard</t>
  </si>
  <si>
    <t>SUMA: Higiena</t>
  </si>
  <si>
    <t>SUMA: Inne wydatki</t>
  </si>
  <si>
    <t>SUMA: Inwestycje</t>
  </si>
  <si>
    <t>SUMA: Jedzenie</t>
  </si>
  <si>
    <t>SUMA: Komputer</t>
  </si>
  <si>
    <t>SUMA: Kredyt</t>
  </si>
  <si>
    <t>SUMA: Mieszkanie</t>
  </si>
  <si>
    <t>SUMA: Opieka zdrowotna</t>
  </si>
  <si>
    <t>SUMA: Oplaty</t>
  </si>
  <si>
    <t>SUMA: Podatek</t>
  </si>
  <si>
    <t>SUMA: Prezent</t>
  </si>
  <si>
    <t>SUMA: Relaks</t>
  </si>
  <si>
    <t>SUMA: RTV i AGD</t>
  </si>
  <si>
    <t>SUMA: Samochod</t>
  </si>
  <si>
    <t>SUMA: Ubranie</t>
  </si>
  <si>
    <t>Koszty bez kredytów:</t>
  </si>
  <si>
    <t>Makulatura itp.</t>
  </si>
  <si>
    <t>Zwroty do sklepów</t>
  </si>
  <si>
    <t>Odsetki bankowe</t>
  </si>
  <si>
    <t>Bannery i współprace komercyjne na blogu</t>
  </si>
  <si>
    <t>W marcu to głównie przychody z kont db Makler</t>
  </si>
  <si>
    <t>Przedpłaciłem za dłuższy okres z góry</t>
  </si>
  <si>
    <t>Wtyczki i programy na potrzeby kursu "Budżet domowy w tydzień"</t>
  </si>
  <si>
    <t>Przedpłata za dłuższy okres z góry</t>
  </si>
  <si>
    <t>Wyjazd służbowy</t>
  </si>
  <si>
    <t>Evernote, Dropbox i inne usługi subskrypcyjne</t>
  </si>
  <si>
    <t>Wynagrodzenia dla współpracowników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</si>
</sst>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zł&quot;_ ;_ * \(#,##0.00\)\ &quot;zł&quot;_ ;_ * &quot;-&quot;??_)\ &quot;zł&quot;_ ;_ @_ "/>
    <numFmt numFmtId="164" formatCode="_-* #,##0.00\ [$zł-415]_-;\-* #,##0.00\ [$zł-415]_-;_-* &quot;-&quot;??\ [$zł-415]_-;_-@_-"/>
    <numFmt numFmtId="165" formatCode="_-* #,##0.00\ &quot;zł&quot;_-;\-* #,##0.00\ &quot;zł&quot;_-;_-* &quot;-&quot;??\ &quot;zł&quot;_-;_-@_-"/>
  </numFmts>
  <fonts count="2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11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 applyAlignment="1">
      <alignment vertical="top" wrapText="1"/>
    </xf>
    <xf numFmtId="0" fontId="24" fillId="0" borderId="0" xfId="43" applyFont="1" applyAlignment="1">
      <alignment vertical="top"/>
    </xf>
    <xf numFmtId="17" fontId="1" fillId="0" borderId="0" xfId="0" applyNumberFormat="1" applyFont="1"/>
    <xf numFmtId="0" fontId="27" fillId="0" borderId="0" xfId="0" applyFont="1" applyAlignment="1">
      <alignment horizontal="right" vertical="top"/>
    </xf>
    <xf numFmtId="164" fontId="22" fillId="0" borderId="0" xfId="0" applyNumberFormat="1" applyFont="1" applyAlignment="1">
      <alignment vertical="top"/>
    </xf>
    <xf numFmtId="0" fontId="22" fillId="34" borderId="0" xfId="0" applyFont="1" applyFill="1" applyAlignment="1">
      <alignment vertical="top"/>
    </xf>
    <xf numFmtId="44" fontId="22" fillId="34" borderId="0" xfId="42" applyFont="1" applyFill="1" applyBorder="1" applyAlignment="1">
      <alignment vertical="top"/>
    </xf>
    <xf numFmtId="44" fontId="1" fillId="0" borderId="0" xfId="42" applyNumberFormat="1" applyFont="1" applyBorder="1" applyAlignment="1">
      <alignment vertical="top"/>
    </xf>
    <xf numFmtId="0" fontId="28" fillId="0" borderId="0" xfId="0" applyFont="1" applyAlignment="1">
      <alignment horizontal="right" vertical="top"/>
    </xf>
    <xf numFmtId="44" fontId="28" fillId="0" borderId="0" xfId="42" applyFont="1" applyBorder="1" applyAlignment="1">
      <alignment vertical="top"/>
    </xf>
    <xf numFmtId="0" fontId="25" fillId="33" borderId="10" xfId="0" applyFont="1" applyFill="1" applyBorder="1"/>
    <xf numFmtId="0" fontId="25" fillId="33" borderId="0" xfId="0" applyFont="1" applyFill="1" applyBorder="1"/>
    <xf numFmtId="17" fontId="25" fillId="33" borderId="0" xfId="0" applyNumberFormat="1" applyFont="1" applyFill="1" applyBorder="1"/>
    <xf numFmtId="0" fontId="1" fillId="0" borderId="0" xfId="0" applyFont="1" applyAlignment="1">
      <alignment wrapText="1"/>
    </xf>
    <xf numFmtId="44" fontId="22" fillId="34" borderId="0" xfId="42" applyFont="1" applyFill="1" applyBorder="1" applyAlignment="1">
      <alignment vertical="top" wrapText="1"/>
    </xf>
    <xf numFmtId="0" fontId="25" fillId="33" borderId="11" xfId="0" applyFont="1" applyFill="1" applyBorder="1" applyAlignment="1">
      <alignment wrapText="1"/>
    </xf>
    <xf numFmtId="0" fontId="22" fillId="0" borderId="0" xfId="0" applyFont="1" applyAlignment="1">
      <alignment horizontal="right" vertical="top"/>
    </xf>
    <xf numFmtId="165" fontId="22" fillId="0" borderId="0" xfId="0" applyNumberFormat="1" applyFont="1" applyAlignment="1">
      <alignment vertical="top"/>
    </xf>
    <xf numFmtId="0" fontId="23" fillId="0" borderId="0" xfId="0" applyFont="1" applyAlignment="1">
      <alignment horizontal="left" vertical="top" wrapText="1"/>
    </xf>
  </cellXfs>
  <cellStyles count="11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22" formatCode="mmm/yy"/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top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1:G28" totalsRowShown="0" headerRowDxfId="16" dataDxfId="15">
  <tableColumns count="6">
    <tableColumn id="1" name="Kategoria" dataDxfId="14"/>
    <tableColumn id="2" name="Podkategoria" dataDxfId="13"/>
    <tableColumn id="3" name="Styczeń" dataDxfId="12"/>
    <tableColumn id="4" name="Luty" dataDxfId="11"/>
    <tableColumn id="5" name="Marzec" dataDxfId="10"/>
    <tableColumn id="6" name="Komentarz" dataDxfId="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4:G168" totalsRowShown="0" headerRowDxfId="8" dataDxfId="7" tableBorderDxfId="6">
  <tableColumns count="6">
    <tableColumn id="1" name="Kategoria" dataDxfId="5"/>
    <tableColumn id="2" name="Podkategoria" dataDxfId="4"/>
    <tableColumn id="3" name="Styczeń" dataDxfId="3"/>
    <tableColumn id="4" name="Luty" dataDxfId="2"/>
    <tableColumn id="5" name="Marzec" dataDxfId="1"/>
    <tableColumn id="6" name="Komentarz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2"/>
  <sheetViews>
    <sheetView showGridLines="0" tabSelected="1" zoomScale="125" zoomScaleNormal="125" zoomScalePageLayoutView="125" workbookViewId="0">
      <selection activeCell="H1" sqref="H1"/>
    </sheetView>
  </sheetViews>
  <sheetFormatPr baseColWidth="10" defaultColWidth="8.83203125" defaultRowHeight="15" x14ac:dyDescent="0"/>
  <cols>
    <col min="1" max="1" width="2.33203125" style="5" customWidth="1"/>
    <col min="2" max="2" width="5.83203125" style="5" customWidth="1"/>
    <col min="3" max="3" width="20.5" style="5" customWidth="1"/>
    <col min="4" max="4" width="12.33203125" style="5" bestFit="1" customWidth="1"/>
    <col min="5" max="5" width="13.33203125" style="5" bestFit="1" customWidth="1"/>
    <col min="6" max="6" width="12.33203125" style="5" bestFit="1" customWidth="1"/>
    <col min="7" max="7" width="25.1640625" style="19" customWidth="1"/>
    <col min="8" max="16384" width="8.83203125" style="5"/>
  </cols>
  <sheetData>
    <row r="1" spans="2:7" ht="23">
      <c r="B1" s="1" t="s">
        <v>110</v>
      </c>
      <c r="C1" s="1"/>
      <c r="D1" s="2"/>
      <c r="E1" s="2"/>
      <c r="F1" s="3"/>
    </row>
    <row r="2" spans="2:7">
      <c r="B2" s="2" t="s">
        <v>111</v>
      </c>
      <c r="C2" s="2"/>
      <c r="D2" s="2"/>
      <c r="E2" s="2"/>
      <c r="F2" s="3"/>
    </row>
    <row r="3" spans="2:7">
      <c r="B3" s="2" t="s">
        <v>112</v>
      </c>
      <c r="C3" s="2"/>
      <c r="D3" s="2"/>
      <c r="E3" s="2"/>
      <c r="F3" s="6"/>
    </row>
    <row r="4" spans="2:7">
      <c r="B4" s="2" t="s">
        <v>111</v>
      </c>
      <c r="C4" s="2"/>
      <c r="D4" s="2"/>
      <c r="E4" s="2"/>
      <c r="F4" s="6"/>
    </row>
    <row r="5" spans="2:7" ht="187" customHeight="1">
      <c r="B5" s="24" t="s">
        <v>113</v>
      </c>
      <c r="C5" s="24"/>
      <c r="D5" s="24"/>
      <c r="E5" s="24"/>
      <c r="F5" s="24"/>
    </row>
    <row r="6" spans="2:7">
      <c r="B6" s="2" t="s">
        <v>111</v>
      </c>
      <c r="C6" s="2"/>
      <c r="D6" s="2"/>
      <c r="E6" s="2"/>
      <c r="F6" s="6"/>
    </row>
    <row r="7" spans="2:7">
      <c r="B7" s="2" t="s">
        <v>114</v>
      </c>
      <c r="C7" s="2"/>
      <c r="D7" s="7"/>
      <c r="E7" s="2"/>
      <c r="F7" s="6"/>
    </row>
    <row r="8" spans="2:7">
      <c r="B8" s="2" t="s">
        <v>111</v>
      </c>
      <c r="C8" s="2"/>
      <c r="D8" s="2"/>
      <c r="E8" s="2"/>
      <c r="F8" s="3"/>
    </row>
    <row r="9" spans="2:7" ht="18">
      <c r="B9" s="4" t="s">
        <v>115</v>
      </c>
      <c r="C9" s="4"/>
      <c r="D9" s="2"/>
      <c r="E9" s="2"/>
      <c r="F9" s="3"/>
    </row>
    <row r="11" spans="2:7">
      <c r="B11" s="5" t="s">
        <v>116</v>
      </c>
      <c r="C11" s="5" t="s">
        <v>117</v>
      </c>
      <c r="D11" s="8" t="s">
        <v>119</v>
      </c>
      <c r="E11" s="8" t="s">
        <v>120</v>
      </c>
      <c r="F11" s="8" t="s">
        <v>121</v>
      </c>
      <c r="G11" s="19" t="s">
        <v>118</v>
      </c>
    </row>
    <row r="12" spans="2:7">
      <c r="B12" s="11" t="s">
        <v>0</v>
      </c>
      <c r="C12" s="11"/>
      <c r="D12" s="12"/>
      <c r="E12" s="12"/>
      <c r="F12" s="12"/>
      <c r="G12" s="20"/>
    </row>
    <row r="13" spans="2:7" ht="30">
      <c r="B13" s="2"/>
      <c r="C13" s="2" t="s">
        <v>25</v>
      </c>
      <c r="D13" s="13">
        <v>1730.6</v>
      </c>
      <c r="E13" s="13">
        <v>80</v>
      </c>
      <c r="F13" s="13">
        <v>6456</v>
      </c>
      <c r="G13" s="3" t="s">
        <v>168</v>
      </c>
    </row>
    <row r="14" spans="2:7">
      <c r="B14" s="2"/>
      <c r="C14" s="2" t="s">
        <v>26</v>
      </c>
      <c r="D14" s="13"/>
      <c r="E14" s="13">
        <v>332.2</v>
      </c>
      <c r="F14" s="13"/>
      <c r="G14" s="3"/>
    </row>
    <row r="15" spans="2:7" ht="30">
      <c r="B15" s="2"/>
      <c r="C15" s="2" t="s">
        <v>27</v>
      </c>
      <c r="D15" s="13">
        <v>2460</v>
      </c>
      <c r="E15" s="13">
        <v>2029.5</v>
      </c>
      <c r="F15" s="13">
        <v>27429</v>
      </c>
      <c r="G15" s="3" t="s">
        <v>167</v>
      </c>
    </row>
    <row r="16" spans="2:7">
      <c r="B16" s="2"/>
      <c r="C16" s="14" t="s">
        <v>123</v>
      </c>
      <c r="D16" s="15">
        <f>SUM(D13:D15)</f>
        <v>4190.6000000000004</v>
      </c>
      <c r="E16" s="15">
        <f>SUM(E13:E15)</f>
        <v>2441.6999999999998</v>
      </c>
      <c r="F16" s="15">
        <f>SUM(F13:F15)</f>
        <v>33885</v>
      </c>
      <c r="G16" s="3"/>
    </row>
    <row r="17" spans="2:7">
      <c r="B17" s="11" t="s">
        <v>1</v>
      </c>
      <c r="C17" s="11"/>
      <c r="D17" s="12"/>
      <c r="E17" s="12"/>
      <c r="F17" s="12"/>
      <c r="G17" s="20"/>
    </row>
    <row r="18" spans="2:7">
      <c r="B18" s="2"/>
      <c r="C18" s="2" t="s">
        <v>166</v>
      </c>
      <c r="D18" s="13">
        <v>1263.43</v>
      </c>
      <c r="E18" s="13">
        <v>1047.19</v>
      </c>
      <c r="F18" s="13">
        <v>1337.05</v>
      </c>
      <c r="G18" s="3"/>
    </row>
    <row r="19" spans="2:7">
      <c r="B19" s="2"/>
      <c r="C19" s="2" t="s">
        <v>28</v>
      </c>
      <c r="D19" s="13"/>
      <c r="E19" s="13">
        <v>9138.4</v>
      </c>
      <c r="F19" s="13"/>
      <c r="G19" s="3"/>
    </row>
    <row r="20" spans="2:7">
      <c r="B20" s="2"/>
      <c r="C20" s="2" t="s">
        <v>29</v>
      </c>
      <c r="D20" s="13">
        <v>93.57</v>
      </c>
      <c r="E20" s="13">
        <v>50</v>
      </c>
      <c r="F20" s="13">
        <v>100</v>
      </c>
      <c r="G20" s="3"/>
    </row>
    <row r="21" spans="2:7">
      <c r="B21" s="2"/>
      <c r="C21" s="2" t="s">
        <v>20</v>
      </c>
      <c r="D21" s="13"/>
      <c r="E21" s="13">
        <v>200</v>
      </c>
      <c r="F21" s="13"/>
      <c r="G21" s="3"/>
    </row>
    <row r="22" spans="2:7">
      <c r="B22" s="2"/>
      <c r="C22" s="2" t="s">
        <v>30</v>
      </c>
      <c r="D22" s="13">
        <v>13.1</v>
      </c>
      <c r="E22" s="13">
        <v>12.25</v>
      </c>
      <c r="F22" s="13">
        <v>16.600000000000001</v>
      </c>
      <c r="G22" s="3" t="s">
        <v>164</v>
      </c>
    </row>
    <row r="23" spans="2:7">
      <c r="B23" s="2"/>
      <c r="C23" s="2" t="s">
        <v>31</v>
      </c>
      <c r="D23" s="13">
        <v>4.49</v>
      </c>
      <c r="E23" s="13"/>
      <c r="F23" s="13">
        <v>18.600000000000001</v>
      </c>
      <c r="G23" s="3" t="s">
        <v>165</v>
      </c>
    </row>
    <row r="24" spans="2:7">
      <c r="B24" s="2"/>
      <c r="C24" s="14" t="s">
        <v>124</v>
      </c>
      <c r="D24" s="15">
        <f>SUM(D18:D23)</f>
        <v>1374.59</v>
      </c>
      <c r="E24" s="15">
        <f>SUM(E18:E23)</f>
        <v>10447.84</v>
      </c>
      <c r="F24" s="15">
        <f>SUM(F18:F23)</f>
        <v>1472.2499999999998</v>
      </c>
      <c r="G24" s="3"/>
    </row>
    <row r="25" spans="2:7">
      <c r="B25" s="11" t="s">
        <v>2</v>
      </c>
      <c r="C25" s="11"/>
      <c r="D25" s="12"/>
      <c r="E25" s="12"/>
      <c r="F25" s="12"/>
      <c r="G25" s="20"/>
    </row>
    <row r="26" spans="2:7">
      <c r="B26" s="2"/>
      <c r="C26" s="2" t="s">
        <v>32</v>
      </c>
      <c r="D26" s="13">
        <v>1820</v>
      </c>
      <c r="E26" s="13">
        <v>1770</v>
      </c>
      <c r="F26" s="13">
        <v>1770</v>
      </c>
      <c r="G26" s="3"/>
    </row>
    <row r="27" spans="2:7">
      <c r="B27" s="2"/>
      <c r="C27" s="2" t="s">
        <v>33</v>
      </c>
      <c r="D27" s="13">
        <v>269.7</v>
      </c>
      <c r="E27" s="13">
        <v>272.86</v>
      </c>
      <c r="F27" s="13">
        <v>236.56</v>
      </c>
      <c r="G27" s="3"/>
    </row>
    <row r="28" spans="2:7">
      <c r="B28" s="2"/>
      <c r="C28" s="14" t="s">
        <v>125</v>
      </c>
      <c r="D28" s="15">
        <f>SUM(D26:D27)</f>
        <v>2089.6999999999998</v>
      </c>
      <c r="E28" s="15">
        <f>SUM(E26:E27)</f>
        <v>2042.8600000000001</v>
      </c>
      <c r="F28" s="15">
        <f>SUM(F26:F27)</f>
        <v>2006.56</v>
      </c>
      <c r="G28" s="3"/>
    </row>
    <row r="30" spans="2:7">
      <c r="C30" s="9" t="s">
        <v>122</v>
      </c>
      <c r="D30" s="10">
        <f>D28+D24+D16</f>
        <v>7654.89</v>
      </c>
      <c r="E30" s="10">
        <f>E28+E24+E16</f>
        <v>14932.400000000001</v>
      </c>
      <c r="F30" s="10">
        <f>F28+F24+F16</f>
        <v>37363.81</v>
      </c>
    </row>
    <row r="32" spans="2:7" ht="18">
      <c r="B32" s="4" t="s">
        <v>126</v>
      </c>
    </row>
    <row r="34" spans="2:7">
      <c r="B34" s="16" t="s">
        <v>116</v>
      </c>
      <c r="C34" s="17" t="s">
        <v>117</v>
      </c>
      <c r="D34" s="18" t="s">
        <v>119</v>
      </c>
      <c r="E34" s="18" t="s">
        <v>120</v>
      </c>
      <c r="F34" s="18" t="s">
        <v>121</v>
      </c>
      <c r="G34" s="21" t="s">
        <v>118</v>
      </c>
    </row>
    <row r="35" spans="2:7">
      <c r="B35" s="11" t="s">
        <v>3</v>
      </c>
      <c r="C35" s="11"/>
      <c r="D35" s="12"/>
      <c r="E35" s="12"/>
      <c r="F35" s="12"/>
      <c r="G35" s="20"/>
    </row>
    <row r="36" spans="2:7">
      <c r="B36" s="2"/>
      <c r="C36" s="2" t="s">
        <v>35</v>
      </c>
      <c r="D36" s="13"/>
      <c r="E36" s="13">
        <v>40</v>
      </c>
      <c r="F36" s="13"/>
      <c r="G36" s="3"/>
    </row>
    <row r="37" spans="2:7">
      <c r="B37" s="2"/>
      <c r="C37" s="2" t="s">
        <v>36</v>
      </c>
      <c r="D37" s="13">
        <v>45.73</v>
      </c>
      <c r="E37" s="13">
        <v>45.73</v>
      </c>
      <c r="F37" s="13">
        <v>45.73</v>
      </c>
      <c r="G37" s="3"/>
    </row>
    <row r="38" spans="2:7">
      <c r="B38" s="2"/>
      <c r="C38" s="2" t="s">
        <v>37</v>
      </c>
      <c r="D38" s="13"/>
      <c r="E38" s="13"/>
      <c r="F38" s="13">
        <v>438</v>
      </c>
      <c r="G38" s="3" t="s">
        <v>172</v>
      </c>
    </row>
    <row r="39" spans="2:7">
      <c r="B39" s="2"/>
      <c r="C39" s="2" t="s">
        <v>38</v>
      </c>
      <c r="D39" s="13">
        <v>135.30000000000001</v>
      </c>
      <c r="E39" s="13">
        <v>184.5</v>
      </c>
      <c r="F39" s="13">
        <v>104.55</v>
      </c>
      <c r="G39" s="3"/>
    </row>
    <row r="40" spans="2:7">
      <c r="B40" s="2"/>
      <c r="C40" s="2" t="s">
        <v>39</v>
      </c>
      <c r="D40" s="13">
        <v>73.8</v>
      </c>
      <c r="E40" s="13">
        <v>371.11</v>
      </c>
      <c r="F40" s="13"/>
      <c r="G40" s="3"/>
    </row>
    <row r="41" spans="2:7">
      <c r="B41" s="2"/>
      <c r="C41" s="2" t="s">
        <v>40</v>
      </c>
      <c r="D41" s="13"/>
      <c r="E41" s="13"/>
      <c r="F41" s="13">
        <v>418.2</v>
      </c>
      <c r="G41" s="3"/>
    </row>
    <row r="42" spans="2:7" ht="45">
      <c r="B42" s="2"/>
      <c r="C42" s="2" t="s">
        <v>41</v>
      </c>
      <c r="D42" s="13"/>
      <c r="E42" s="13">
        <v>417.7</v>
      </c>
      <c r="F42" s="13">
        <v>384.16</v>
      </c>
      <c r="G42" s="3" t="s">
        <v>170</v>
      </c>
    </row>
    <row r="43" spans="2:7" ht="30">
      <c r="B43" s="2"/>
      <c r="C43" s="2" t="s">
        <v>42</v>
      </c>
      <c r="D43" s="13">
        <v>38.5</v>
      </c>
      <c r="E43" s="13">
        <v>696</v>
      </c>
      <c r="F43" s="13"/>
      <c r="G43" s="3" t="s">
        <v>171</v>
      </c>
    </row>
    <row r="44" spans="2:7" ht="30">
      <c r="B44" s="2"/>
      <c r="C44" s="2" t="s">
        <v>43</v>
      </c>
      <c r="D44" s="13">
        <v>57</v>
      </c>
      <c r="E44" s="13">
        <v>370</v>
      </c>
      <c r="F44" s="13">
        <v>4921.75</v>
      </c>
      <c r="G44" s="3" t="s">
        <v>169</v>
      </c>
    </row>
    <row r="45" spans="2:7" ht="30">
      <c r="B45" s="2"/>
      <c r="C45" s="2" t="s">
        <v>44</v>
      </c>
      <c r="D45" s="13"/>
      <c r="E45" s="13">
        <v>67.650000000000006</v>
      </c>
      <c r="F45" s="13">
        <v>762.27</v>
      </c>
      <c r="G45" s="3" t="s">
        <v>173</v>
      </c>
    </row>
    <row r="46" spans="2:7" ht="30">
      <c r="B46" s="2"/>
      <c r="C46" s="2" t="s">
        <v>45</v>
      </c>
      <c r="D46" s="13"/>
      <c r="E46" s="13">
        <v>1820</v>
      </c>
      <c r="F46" s="13">
        <v>9447</v>
      </c>
      <c r="G46" s="3" t="s">
        <v>174</v>
      </c>
    </row>
    <row r="47" spans="2:7">
      <c r="B47" s="2"/>
      <c r="C47" s="2" t="s">
        <v>46</v>
      </c>
      <c r="D47" s="13">
        <v>403.09</v>
      </c>
      <c r="E47" s="13">
        <v>418.83</v>
      </c>
      <c r="F47" s="13">
        <v>418.83</v>
      </c>
      <c r="G47" s="3"/>
    </row>
    <row r="48" spans="2:7">
      <c r="B48" s="2"/>
      <c r="C48" s="14" t="s">
        <v>140</v>
      </c>
      <c r="D48" s="15">
        <f>SUM(D36:D47)</f>
        <v>753.42</v>
      </c>
      <c r="E48" s="15">
        <f>SUM(E36:E47)</f>
        <v>4431.5200000000004</v>
      </c>
      <c r="F48" s="15">
        <f>SUM(F36:F47)</f>
        <v>16940.490000000002</v>
      </c>
      <c r="G48" s="3"/>
    </row>
    <row r="49" spans="2:7">
      <c r="B49" s="11" t="s">
        <v>4</v>
      </c>
      <c r="C49" s="11"/>
      <c r="D49" s="12"/>
      <c r="E49" s="12"/>
      <c r="F49" s="12"/>
      <c r="G49" s="20"/>
    </row>
    <row r="50" spans="2:7">
      <c r="B50" s="2"/>
      <c r="C50" s="2" t="s">
        <v>47</v>
      </c>
      <c r="D50" s="13"/>
      <c r="E50" s="13">
        <v>8.4</v>
      </c>
      <c r="F50" s="13"/>
      <c r="G50" s="3"/>
    </row>
    <row r="51" spans="2:7">
      <c r="B51" s="2"/>
      <c r="C51" s="2" t="s">
        <v>48</v>
      </c>
      <c r="D51" s="13"/>
      <c r="E51" s="13">
        <v>3.99</v>
      </c>
      <c r="F51" s="13">
        <v>3.99</v>
      </c>
      <c r="G51" s="3"/>
    </row>
    <row r="52" spans="2:7">
      <c r="B52" s="2"/>
      <c r="C52" s="2" t="s">
        <v>49</v>
      </c>
      <c r="D52" s="13">
        <v>18.97</v>
      </c>
      <c r="E52" s="13">
        <v>8.9</v>
      </c>
      <c r="F52" s="13"/>
      <c r="G52" s="3"/>
    </row>
    <row r="53" spans="2:7">
      <c r="B53" s="2"/>
      <c r="C53" s="2" t="s">
        <v>50</v>
      </c>
      <c r="D53" s="13"/>
      <c r="E53" s="13"/>
      <c r="F53" s="13">
        <v>9.99</v>
      </c>
      <c r="G53" s="3"/>
    </row>
    <row r="54" spans="2:7">
      <c r="B54" s="2"/>
      <c r="C54" s="14" t="s">
        <v>141</v>
      </c>
      <c r="D54" s="15">
        <f>SUM(D50:D53)</f>
        <v>18.97</v>
      </c>
      <c r="E54" s="15">
        <f>SUM(E50:E53)</f>
        <v>21.29</v>
      </c>
      <c r="F54" s="15">
        <f>SUM(F50:F53)</f>
        <v>13.98</v>
      </c>
      <c r="G54" s="3"/>
    </row>
    <row r="55" spans="2:7">
      <c r="B55" s="11" t="s">
        <v>5</v>
      </c>
      <c r="C55" s="11"/>
      <c r="D55" s="12"/>
      <c r="E55" s="12"/>
      <c r="F55" s="12"/>
      <c r="G55" s="20"/>
    </row>
    <row r="56" spans="2:7">
      <c r="B56" s="2"/>
      <c r="C56" s="2" t="s">
        <v>34</v>
      </c>
      <c r="D56" s="13">
        <v>100</v>
      </c>
      <c r="E56" s="13">
        <v>100</v>
      </c>
      <c r="F56" s="13"/>
      <c r="G56" s="3"/>
    </row>
    <row r="57" spans="2:7">
      <c r="B57" s="2"/>
      <c r="C57" s="2" t="s">
        <v>51</v>
      </c>
      <c r="D57" s="13">
        <v>82</v>
      </c>
      <c r="E57" s="13">
        <v>67</v>
      </c>
      <c r="F57" s="13">
        <v>73</v>
      </c>
      <c r="G57" s="3"/>
    </row>
    <row r="58" spans="2:7">
      <c r="B58" s="2"/>
      <c r="C58" s="14" t="s">
        <v>142</v>
      </c>
      <c r="D58" s="15">
        <f>SUM(D56:D57)</f>
        <v>182</v>
      </c>
      <c r="E58" s="15">
        <f>SUM(E56:E57)</f>
        <v>167</v>
      </c>
      <c r="F58" s="15">
        <f>SUM(F56:F57)</f>
        <v>73</v>
      </c>
      <c r="G58" s="3"/>
    </row>
    <row r="59" spans="2:7">
      <c r="B59" s="11" t="s">
        <v>6</v>
      </c>
      <c r="C59" s="11"/>
      <c r="D59" s="12"/>
      <c r="E59" s="12"/>
      <c r="F59" s="12"/>
      <c r="G59" s="20"/>
    </row>
    <row r="60" spans="2:7">
      <c r="B60" s="2"/>
      <c r="C60" s="2" t="s">
        <v>18</v>
      </c>
      <c r="D60" s="13"/>
      <c r="E60" s="13"/>
      <c r="F60" s="13">
        <v>74</v>
      </c>
      <c r="G60" s="3"/>
    </row>
    <row r="61" spans="2:7">
      <c r="B61" s="2"/>
      <c r="C61" s="14" t="s">
        <v>143</v>
      </c>
      <c r="D61" s="15">
        <f>D60</f>
        <v>0</v>
      </c>
      <c r="E61" s="15">
        <f>E60</f>
        <v>0</v>
      </c>
      <c r="F61" s="15">
        <f>F60</f>
        <v>74</v>
      </c>
      <c r="G61" s="3"/>
    </row>
    <row r="62" spans="2:7">
      <c r="B62" s="11" t="s">
        <v>7</v>
      </c>
      <c r="C62" s="11"/>
      <c r="D62" s="12"/>
      <c r="E62" s="12"/>
      <c r="F62" s="12"/>
      <c r="G62" s="20"/>
    </row>
    <row r="63" spans="2:7">
      <c r="B63" s="2"/>
      <c r="C63" s="2" t="s">
        <v>52</v>
      </c>
      <c r="D63" s="13">
        <v>38.49</v>
      </c>
      <c r="E63" s="13">
        <v>27.63</v>
      </c>
      <c r="F63" s="13">
        <v>26</v>
      </c>
      <c r="G63" s="3"/>
    </row>
    <row r="64" spans="2:7">
      <c r="B64" s="2"/>
      <c r="C64" s="14" t="s">
        <v>144</v>
      </c>
      <c r="D64" s="15">
        <f>D63</f>
        <v>38.49</v>
      </c>
      <c r="E64" s="15">
        <f>E63</f>
        <v>27.63</v>
      </c>
      <c r="F64" s="15">
        <f>F63</f>
        <v>26</v>
      </c>
      <c r="G64" s="3"/>
    </row>
    <row r="65" spans="2:7">
      <c r="B65" s="11" t="s">
        <v>8</v>
      </c>
      <c r="C65" s="11"/>
      <c r="D65" s="12"/>
      <c r="E65" s="12"/>
      <c r="F65" s="12"/>
      <c r="G65" s="20"/>
    </row>
    <row r="66" spans="2:7">
      <c r="B66" s="2"/>
      <c r="C66" s="2" t="s">
        <v>53</v>
      </c>
      <c r="D66" s="13"/>
      <c r="E66" s="13">
        <v>1166.08</v>
      </c>
      <c r="F66" s="13"/>
      <c r="G66" s="3"/>
    </row>
    <row r="67" spans="2:7">
      <c r="B67" s="2"/>
      <c r="C67" s="2" t="s">
        <v>54</v>
      </c>
      <c r="D67" s="13">
        <v>301.83999999999997</v>
      </c>
      <c r="E67" s="13"/>
      <c r="F67" s="13"/>
      <c r="G67" s="3"/>
    </row>
    <row r="68" spans="2:7">
      <c r="B68" s="2"/>
      <c r="C68" s="2" t="s">
        <v>55</v>
      </c>
      <c r="D68" s="13">
        <v>147</v>
      </c>
      <c r="E68" s="13"/>
      <c r="F68" s="13"/>
      <c r="G68" s="3"/>
    </row>
    <row r="69" spans="2:7">
      <c r="B69" s="2"/>
      <c r="C69" s="14" t="s">
        <v>145</v>
      </c>
      <c r="D69" s="15">
        <f>SUM(D66:D68)</f>
        <v>448.84</v>
      </c>
      <c r="E69" s="15">
        <f>SUM(E66:E68)</f>
        <v>1166.08</v>
      </c>
      <c r="F69" s="15">
        <f>SUM(F66:F68)</f>
        <v>0</v>
      </c>
      <c r="G69" s="3"/>
    </row>
    <row r="70" spans="2:7">
      <c r="B70" s="11" t="s">
        <v>9</v>
      </c>
      <c r="C70" s="11"/>
      <c r="D70" s="12"/>
      <c r="E70" s="12"/>
      <c r="F70" s="12"/>
      <c r="G70" s="20"/>
    </row>
    <row r="71" spans="2:7">
      <c r="B71" s="2"/>
      <c r="C71" s="2" t="s">
        <v>56</v>
      </c>
      <c r="D71" s="13">
        <v>6</v>
      </c>
      <c r="E71" s="13"/>
      <c r="F71" s="13"/>
      <c r="G71" s="3"/>
    </row>
    <row r="72" spans="2:7">
      <c r="B72" s="2"/>
      <c r="C72" s="14" t="s">
        <v>146</v>
      </c>
      <c r="D72" s="15">
        <f>D71</f>
        <v>6</v>
      </c>
      <c r="E72" s="15">
        <f>E71</f>
        <v>0</v>
      </c>
      <c r="F72" s="15">
        <f>F71</f>
        <v>0</v>
      </c>
      <c r="G72" s="3"/>
    </row>
    <row r="73" spans="2:7">
      <c r="B73" s="11" t="s">
        <v>10</v>
      </c>
      <c r="C73" s="11"/>
      <c r="D73" s="12"/>
      <c r="E73" s="12"/>
      <c r="F73" s="12"/>
      <c r="G73" s="20"/>
    </row>
    <row r="74" spans="2:7">
      <c r="B74" s="2"/>
      <c r="C74" s="2" t="s">
        <v>57</v>
      </c>
      <c r="D74" s="13"/>
      <c r="E74" s="13">
        <v>3</v>
      </c>
      <c r="F74" s="13"/>
      <c r="G74" s="3"/>
    </row>
    <row r="75" spans="2:7">
      <c r="B75" s="2"/>
      <c r="C75" s="14" t="s">
        <v>147</v>
      </c>
      <c r="D75" s="15">
        <f>D74</f>
        <v>0</v>
      </c>
      <c r="E75" s="15">
        <f>E74</f>
        <v>3</v>
      </c>
      <c r="F75" s="15">
        <f>F74</f>
        <v>0</v>
      </c>
      <c r="G75" s="3"/>
    </row>
    <row r="76" spans="2:7">
      <c r="B76" s="11" t="s">
        <v>11</v>
      </c>
      <c r="C76" s="11"/>
      <c r="D76" s="12"/>
      <c r="E76" s="12"/>
      <c r="F76" s="12"/>
      <c r="G76" s="20"/>
    </row>
    <row r="77" spans="2:7">
      <c r="B77" s="2"/>
      <c r="C77" s="2" t="s">
        <v>58</v>
      </c>
      <c r="D77" s="13">
        <v>24.12</v>
      </c>
      <c r="E77" s="13">
        <v>27.94</v>
      </c>
      <c r="F77" s="13">
        <v>18.149999999999999</v>
      </c>
      <c r="G77" s="3"/>
    </row>
    <row r="78" spans="2:7">
      <c r="B78" s="2"/>
      <c r="C78" s="2" t="s">
        <v>59</v>
      </c>
      <c r="D78" s="13">
        <v>11.98</v>
      </c>
      <c r="E78" s="13">
        <f>11.56+5.25</f>
        <v>16.810000000000002</v>
      </c>
      <c r="F78" s="13">
        <f>127.95+3.99</f>
        <v>131.94</v>
      </c>
      <c r="G78" s="3"/>
    </row>
    <row r="79" spans="2:7">
      <c r="B79" s="2"/>
      <c r="C79" s="2" t="s">
        <v>60</v>
      </c>
      <c r="D79" s="13">
        <v>17.97</v>
      </c>
      <c r="E79" s="13">
        <f>50.77+15.98+12.99</f>
        <v>79.739999999999995</v>
      </c>
      <c r="F79" s="13">
        <f>44.16+19.98</f>
        <v>64.14</v>
      </c>
      <c r="G79" s="3"/>
    </row>
    <row r="80" spans="2:7">
      <c r="B80" s="2"/>
      <c r="C80" s="2" t="s">
        <v>61</v>
      </c>
      <c r="D80" s="13">
        <v>29.94</v>
      </c>
      <c r="E80" s="13">
        <v>12.98</v>
      </c>
      <c r="F80" s="13">
        <v>9.7799999999999994</v>
      </c>
      <c r="G80" s="3"/>
    </row>
    <row r="81" spans="2:7">
      <c r="B81" s="2"/>
      <c r="C81" s="2" t="s">
        <v>62</v>
      </c>
      <c r="D81" s="13"/>
      <c r="E81" s="13">
        <v>8.9499999999999993</v>
      </c>
      <c r="F81" s="13"/>
      <c r="G81" s="3"/>
    </row>
    <row r="82" spans="2:7">
      <c r="B82" s="2"/>
      <c r="C82" s="2" t="s">
        <v>63</v>
      </c>
      <c r="D82" s="13">
        <v>17.72</v>
      </c>
      <c r="E82" s="13"/>
      <c r="F82" s="13">
        <v>19.95</v>
      </c>
      <c r="G82" s="3"/>
    </row>
    <row r="83" spans="2:7">
      <c r="B83" s="2"/>
      <c r="C83" s="2" t="s">
        <v>64</v>
      </c>
      <c r="D83" s="13">
        <v>5.97</v>
      </c>
      <c r="E83" s="13">
        <v>3.98</v>
      </c>
      <c r="F83" s="13">
        <v>1.99</v>
      </c>
      <c r="G83" s="3"/>
    </row>
    <row r="84" spans="2:7">
      <c r="B84" s="2"/>
      <c r="C84" s="2" t="s">
        <v>65</v>
      </c>
      <c r="D84" s="13">
        <v>6.98</v>
      </c>
      <c r="E84" s="13">
        <v>34.229999999999997</v>
      </c>
      <c r="F84" s="13">
        <v>8.98</v>
      </c>
      <c r="G84" s="3"/>
    </row>
    <row r="85" spans="2:7">
      <c r="B85" s="2"/>
      <c r="C85" s="2" t="s">
        <v>66</v>
      </c>
      <c r="D85" s="13"/>
      <c r="E85" s="13">
        <v>17.989999999999998</v>
      </c>
      <c r="F85" s="13"/>
      <c r="G85" s="3"/>
    </row>
    <row r="86" spans="2:7">
      <c r="B86" s="2"/>
      <c r="C86" s="14" t="s">
        <v>148</v>
      </c>
      <c r="D86" s="15">
        <f>SUM(D77:D85)</f>
        <v>114.68</v>
      </c>
      <c r="E86" s="15">
        <f>SUM(E77:E85)</f>
        <v>202.61999999999998</v>
      </c>
      <c r="F86" s="15">
        <f>SUM(F77:F85)</f>
        <v>254.93</v>
      </c>
      <c r="G86" s="3"/>
    </row>
    <row r="87" spans="2:7">
      <c r="B87" s="11" t="s">
        <v>12</v>
      </c>
      <c r="C87" s="11"/>
      <c r="D87" s="12"/>
      <c r="E87" s="12"/>
      <c r="F87" s="12"/>
      <c r="G87" s="20"/>
    </row>
    <row r="88" spans="2:7">
      <c r="B88" s="2"/>
      <c r="C88" s="2" t="s">
        <v>67</v>
      </c>
      <c r="D88" s="13">
        <v>100.81</v>
      </c>
      <c r="E88" s="13">
        <v>77.83</v>
      </c>
      <c r="F88" s="13">
        <v>36.47</v>
      </c>
      <c r="G88" s="3"/>
    </row>
    <row r="89" spans="2:7">
      <c r="B89" s="2"/>
      <c r="C89" s="2" t="s">
        <v>68</v>
      </c>
      <c r="D89" s="13">
        <v>7.99</v>
      </c>
      <c r="E89" s="13"/>
      <c r="F89" s="13">
        <v>9.99</v>
      </c>
      <c r="G89" s="3"/>
    </row>
    <row r="90" spans="2:7">
      <c r="B90" s="2"/>
      <c r="C90" s="2" t="s">
        <v>59</v>
      </c>
      <c r="D90" s="13">
        <v>52</v>
      </c>
      <c r="E90" s="13"/>
      <c r="F90" s="13">
        <v>7.99</v>
      </c>
      <c r="G90" s="3"/>
    </row>
    <row r="91" spans="2:7">
      <c r="B91" s="2"/>
      <c r="C91" s="2" t="s">
        <v>69</v>
      </c>
      <c r="D91" s="13">
        <v>252.42</v>
      </c>
      <c r="E91" s="13"/>
      <c r="F91" s="13">
        <v>112.18</v>
      </c>
      <c r="G91" s="3"/>
    </row>
    <row r="92" spans="2:7">
      <c r="B92" s="2"/>
      <c r="C92" s="2" t="s">
        <v>70</v>
      </c>
      <c r="D92" s="13"/>
      <c r="E92" s="13"/>
      <c r="F92" s="13">
        <v>9.98</v>
      </c>
      <c r="G92" s="3"/>
    </row>
    <row r="93" spans="2:7">
      <c r="B93" s="2"/>
      <c r="C93" s="2" t="s">
        <v>71</v>
      </c>
      <c r="D93" s="13">
        <v>0.08</v>
      </c>
      <c r="E93" s="13"/>
      <c r="F93" s="13">
        <v>0.08</v>
      </c>
      <c r="G93" s="3"/>
    </row>
    <row r="94" spans="2:7">
      <c r="B94" s="2"/>
      <c r="C94" s="14" t="s">
        <v>149</v>
      </c>
      <c r="D94" s="15">
        <f>SUM(D88:D93)</f>
        <v>413.3</v>
      </c>
      <c r="E94" s="15">
        <f>SUM(E88:E93)</f>
        <v>77.83</v>
      </c>
      <c r="F94" s="15">
        <f>SUM(F88:F93)</f>
        <v>176.69</v>
      </c>
      <c r="G94" s="3"/>
    </row>
    <row r="95" spans="2:7">
      <c r="B95" s="11" t="s">
        <v>137</v>
      </c>
      <c r="C95" s="11"/>
      <c r="D95" s="12"/>
      <c r="E95" s="12"/>
      <c r="F95" s="12"/>
      <c r="G95" s="20"/>
    </row>
    <row r="96" spans="2:7" ht="30">
      <c r="B96" s="2"/>
      <c r="C96" s="2" t="s">
        <v>138</v>
      </c>
      <c r="D96" s="13"/>
      <c r="E96" s="13">
        <v>112.61</v>
      </c>
      <c r="F96" s="13">
        <v>465.98</v>
      </c>
      <c r="G96" s="3" t="s">
        <v>139</v>
      </c>
    </row>
    <row r="97" spans="2:7">
      <c r="B97" s="2"/>
      <c r="C97" s="14" t="s">
        <v>150</v>
      </c>
      <c r="D97" s="15">
        <f>D96</f>
        <v>0</v>
      </c>
      <c r="E97" s="15">
        <f>E96</f>
        <v>112.61</v>
      </c>
      <c r="F97" s="15">
        <f>F96</f>
        <v>465.98</v>
      </c>
      <c r="G97" s="3"/>
    </row>
    <row r="98" spans="2:7">
      <c r="B98" s="11" t="s">
        <v>13</v>
      </c>
      <c r="C98" s="11"/>
      <c r="D98" s="12"/>
      <c r="E98" s="12"/>
      <c r="F98" s="12"/>
      <c r="G98" s="20"/>
    </row>
    <row r="99" spans="2:7">
      <c r="B99" s="2"/>
      <c r="C99" s="2" t="s">
        <v>72</v>
      </c>
      <c r="D99" s="13">
        <v>1565.27</v>
      </c>
      <c r="E99" s="13">
        <v>1232.79</v>
      </c>
      <c r="F99" s="13">
        <v>1635.7</v>
      </c>
      <c r="G99" s="3"/>
    </row>
    <row r="100" spans="2:7">
      <c r="B100" s="2"/>
      <c r="C100" s="2" t="s">
        <v>73</v>
      </c>
      <c r="D100" s="13">
        <v>206.9</v>
      </c>
      <c r="E100" s="13">
        <v>148.4</v>
      </c>
      <c r="F100" s="13">
        <v>124.35</v>
      </c>
      <c r="G100" s="3"/>
    </row>
    <row r="101" spans="2:7">
      <c r="B101" s="2"/>
      <c r="C101" s="2" t="s">
        <v>74</v>
      </c>
      <c r="D101" s="13"/>
      <c r="E101" s="13">
        <v>5.0199999999999996</v>
      </c>
      <c r="F101" s="13"/>
      <c r="G101" s="3"/>
    </row>
    <row r="102" spans="2:7">
      <c r="B102" s="2"/>
      <c r="C102" s="2" t="s">
        <v>75</v>
      </c>
      <c r="D102" s="13">
        <v>94.69</v>
      </c>
      <c r="E102" s="13">
        <v>126.73</v>
      </c>
      <c r="F102" s="13">
        <v>105.56</v>
      </c>
      <c r="G102" s="3"/>
    </row>
    <row r="103" spans="2:7">
      <c r="B103" s="2"/>
      <c r="C103" s="2" t="s">
        <v>76</v>
      </c>
      <c r="D103" s="13">
        <v>183.23</v>
      </c>
      <c r="E103" s="13">
        <v>148.62</v>
      </c>
      <c r="F103" s="13">
        <v>206.52</v>
      </c>
      <c r="G103" s="3"/>
    </row>
    <row r="104" spans="2:7">
      <c r="B104" s="2"/>
      <c r="C104" s="2" t="s">
        <v>77</v>
      </c>
      <c r="D104" s="13">
        <v>80.8</v>
      </c>
      <c r="E104" s="13">
        <v>76.77</v>
      </c>
      <c r="F104" s="13">
        <v>52.52</v>
      </c>
      <c r="G104" s="3"/>
    </row>
    <row r="105" spans="2:7">
      <c r="B105" s="2"/>
      <c r="C105" s="2" t="s">
        <v>78</v>
      </c>
      <c r="D105" s="13"/>
      <c r="E105" s="13"/>
      <c r="F105" s="13">
        <v>102.32</v>
      </c>
      <c r="G105" s="3"/>
    </row>
    <row r="106" spans="2:7">
      <c r="B106" s="2"/>
      <c r="C106" s="14" t="s">
        <v>151</v>
      </c>
      <c r="D106" s="15">
        <f>SUM(D99:D105)</f>
        <v>2130.8900000000003</v>
      </c>
      <c r="E106" s="15">
        <f>SUM(E99:E105)</f>
        <v>1738.33</v>
      </c>
      <c r="F106" s="15">
        <f>SUM(F99:F105)</f>
        <v>2226.9700000000003</v>
      </c>
      <c r="G106" s="3"/>
    </row>
    <row r="107" spans="2:7">
      <c r="B107" s="11" t="s">
        <v>14</v>
      </c>
      <c r="C107" s="11"/>
      <c r="D107" s="12"/>
      <c r="E107" s="12"/>
      <c r="F107" s="12"/>
      <c r="G107" s="20"/>
    </row>
    <row r="108" spans="2:7">
      <c r="B108" s="2"/>
      <c r="C108" s="2" t="s">
        <v>41</v>
      </c>
      <c r="D108" s="13">
        <v>167.03</v>
      </c>
      <c r="E108" s="13"/>
      <c r="F108" s="13">
        <v>18.73</v>
      </c>
      <c r="G108" s="3"/>
    </row>
    <row r="109" spans="2:7">
      <c r="B109" s="2"/>
      <c r="C109" s="2" t="s">
        <v>79</v>
      </c>
      <c r="D109" s="13"/>
      <c r="E109" s="13"/>
      <c r="F109" s="13">
        <v>337.66</v>
      </c>
      <c r="G109" s="3"/>
    </row>
    <row r="110" spans="2:7">
      <c r="B110" s="2"/>
      <c r="C110" s="14" t="s">
        <v>152</v>
      </c>
      <c r="D110" s="15">
        <f>SUM(D108:D109)</f>
        <v>167.03</v>
      </c>
      <c r="E110" s="15">
        <f>SUM(E108:E109)</f>
        <v>0</v>
      </c>
      <c r="F110" s="15">
        <f>SUM(F108:F109)</f>
        <v>356.39000000000004</v>
      </c>
      <c r="G110" s="3"/>
    </row>
    <row r="111" spans="2:7">
      <c r="B111" s="11" t="s">
        <v>15</v>
      </c>
      <c r="C111" s="11"/>
      <c r="D111" s="12"/>
      <c r="E111" s="12"/>
      <c r="F111" s="12"/>
      <c r="G111" s="20"/>
    </row>
    <row r="112" spans="2:7">
      <c r="B112" s="2"/>
      <c r="C112" s="2" t="s">
        <v>80</v>
      </c>
      <c r="D112" s="13">
        <v>5408</v>
      </c>
      <c r="E112" s="13">
        <v>5408</v>
      </c>
      <c r="F112" s="13">
        <v>5408</v>
      </c>
      <c r="G112" s="3"/>
    </row>
    <row r="113" spans="2:7">
      <c r="B113" s="2"/>
      <c r="C113" s="2" t="s">
        <v>127</v>
      </c>
      <c r="D113" s="13">
        <f>1717.48+1114.26</f>
        <v>2831.74</v>
      </c>
      <c r="E113" s="13">
        <f>1751.84+1104.06</f>
        <v>2855.8999999999996</v>
      </c>
      <c r="F113" s="13">
        <f>1579.54+1276.36</f>
        <v>2855.8999999999996</v>
      </c>
      <c r="G113" s="3"/>
    </row>
    <row r="114" spans="2:7">
      <c r="B114" s="2"/>
      <c r="C114" s="14" t="s">
        <v>153</v>
      </c>
      <c r="D114" s="15">
        <f>SUM(D112:D113)</f>
        <v>8239.74</v>
      </c>
      <c r="E114" s="15">
        <f>SUM(E112:E113)</f>
        <v>8263.9</v>
      </c>
      <c r="F114" s="15">
        <f>SUM(F112:F113)</f>
        <v>8263.9</v>
      </c>
      <c r="G114" s="3"/>
    </row>
    <row r="115" spans="2:7">
      <c r="B115" s="11" t="s">
        <v>16</v>
      </c>
      <c r="C115" s="11"/>
      <c r="D115" s="12"/>
      <c r="E115" s="12"/>
      <c r="F115" s="12"/>
      <c r="G115" s="20"/>
    </row>
    <row r="116" spans="2:7">
      <c r="B116" s="2"/>
      <c r="C116" s="2" t="s">
        <v>81</v>
      </c>
      <c r="D116" s="13"/>
      <c r="E116" s="13">
        <v>22.5</v>
      </c>
      <c r="F116" s="13"/>
      <c r="G116" s="3"/>
    </row>
    <row r="117" spans="2:7">
      <c r="B117" s="2"/>
      <c r="C117" s="2" t="s">
        <v>82</v>
      </c>
      <c r="D117" s="13">
        <v>0.47</v>
      </c>
      <c r="E117" s="13"/>
      <c r="F117" s="13">
        <v>5</v>
      </c>
      <c r="G117" s="3"/>
    </row>
    <row r="118" spans="2:7">
      <c r="B118" s="2"/>
      <c r="C118" s="2" t="s">
        <v>83</v>
      </c>
      <c r="D118" s="13"/>
      <c r="E118" s="13"/>
      <c r="F118" s="13">
        <v>3.99</v>
      </c>
      <c r="G118" s="3"/>
    </row>
    <row r="119" spans="2:7">
      <c r="B119" s="2"/>
      <c r="C119" s="2" t="s">
        <v>59</v>
      </c>
      <c r="D119" s="13">
        <v>43.98</v>
      </c>
      <c r="E119" s="13"/>
      <c r="F119" s="13"/>
      <c r="G119" s="3"/>
    </row>
    <row r="120" spans="2:7">
      <c r="B120" s="2"/>
      <c r="C120" s="2" t="s">
        <v>84</v>
      </c>
      <c r="D120" s="13">
        <v>13</v>
      </c>
      <c r="E120" s="13"/>
      <c r="F120" s="13"/>
      <c r="G120" s="3"/>
    </row>
    <row r="121" spans="2:7">
      <c r="B121" s="2"/>
      <c r="C121" s="2" t="s">
        <v>85</v>
      </c>
      <c r="D121" s="13">
        <v>20.149999999999999</v>
      </c>
      <c r="E121" s="13">
        <v>1.99</v>
      </c>
      <c r="F121" s="13">
        <v>65.97</v>
      </c>
      <c r="G121" s="3"/>
    </row>
    <row r="122" spans="2:7">
      <c r="B122" s="2"/>
      <c r="C122" s="2" t="s">
        <v>86</v>
      </c>
      <c r="D122" s="13">
        <v>7.5</v>
      </c>
      <c r="E122" s="13">
        <v>4</v>
      </c>
      <c r="F122" s="13">
        <v>25</v>
      </c>
      <c r="G122" s="3"/>
    </row>
    <row r="123" spans="2:7">
      <c r="B123" s="2"/>
      <c r="C123" s="2" t="s">
        <v>87</v>
      </c>
      <c r="D123" s="13">
        <v>16.989999999999998</v>
      </c>
      <c r="E123" s="13">
        <v>32.97</v>
      </c>
      <c r="F123" s="13">
        <v>52.97</v>
      </c>
      <c r="G123" s="3"/>
    </row>
    <row r="124" spans="2:7">
      <c r="B124" s="2"/>
      <c r="C124" s="14" t="s">
        <v>154</v>
      </c>
      <c r="D124" s="15">
        <f>SUM(D116:D123)</f>
        <v>102.08999999999999</v>
      </c>
      <c r="E124" s="15">
        <f>SUM(E116:E123)</f>
        <v>61.459999999999994</v>
      </c>
      <c r="F124" s="15">
        <f>SUM(F116:F123)</f>
        <v>152.93</v>
      </c>
      <c r="G124" s="3"/>
    </row>
    <row r="125" spans="2:7">
      <c r="B125" s="11" t="s">
        <v>17</v>
      </c>
      <c r="C125" s="11"/>
      <c r="D125" s="12"/>
      <c r="E125" s="12"/>
      <c r="F125" s="12"/>
      <c r="G125" s="20"/>
    </row>
    <row r="126" spans="2:7">
      <c r="B126" s="2"/>
      <c r="C126" s="2" t="s">
        <v>88</v>
      </c>
      <c r="D126" s="13">
        <v>77.680000000000007</v>
      </c>
      <c r="E126" s="13">
        <v>2</v>
      </c>
      <c r="F126" s="13">
        <v>199.92</v>
      </c>
      <c r="G126" s="3"/>
    </row>
    <row r="127" spans="2:7">
      <c r="B127" s="2"/>
      <c r="C127" s="14" t="s">
        <v>155</v>
      </c>
      <c r="D127" s="15">
        <f>D126</f>
        <v>77.680000000000007</v>
      </c>
      <c r="E127" s="15">
        <f>E126</f>
        <v>2</v>
      </c>
      <c r="F127" s="15">
        <f>F126</f>
        <v>199.92</v>
      </c>
      <c r="G127" s="3"/>
    </row>
    <row r="128" spans="2:7">
      <c r="B128" s="11" t="s">
        <v>18</v>
      </c>
      <c r="C128" s="11"/>
      <c r="D128" s="12"/>
      <c r="E128" s="12"/>
      <c r="F128" s="12"/>
      <c r="G128" s="20"/>
    </row>
    <row r="129" spans="2:7">
      <c r="B129" s="2"/>
      <c r="C129" s="2" t="s">
        <v>89</v>
      </c>
      <c r="D129" s="13">
        <v>6.01</v>
      </c>
      <c r="E129" s="13">
        <v>6</v>
      </c>
      <c r="F129" s="13">
        <v>16</v>
      </c>
      <c r="G129" s="3"/>
    </row>
    <row r="130" spans="2:7">
      <c r="B130" s="2"/>
      <c r="C130" s="2" t="s">
        <v>90</v>
      </c>
      <c r="D130" s="13">
        <v>50.6</v>
      </c>
      <c r="E130" s="13">
        <v>56</v>
      </c>
      <c r="F130" s="13">
        <v>90.6</v>
      </c>
      <c r="G130" s="3"/>
    </row>
    <row r="131" spans="2:7">
      <c r="B131" s="2"/>
      <c r="C131" s="2" t="s">
        <v>91</v>
      </c>
      <c r="D131" s="13">
        <v>94.99</v>
      </c>
      <c r="E131" s="13">
        <v>94.99</v>
      </c>
      <c r="F131" s="13">
        <v>94.99</v>
      </c>
      <c r="G131" s="3" t="s">
        <v>132</v>
      </c>
    </row>
    <row r="132" spans="2:7">
      <c r="B132" s="2"/>
      <c r="C132" s="2" t="s">
        <v>16</v>
      </c>
      <c r="D132" s="13">
        <v>1499.77</v>
      </c>
      <c r="E132" s="13">
        <v>1499.77</v>
      </c>
      <c r="F132" s="13">
        <v>1609.23</v>
      </c>
      <c r="G132" s="3" t="s">
        <v>131</v>
      </c>
    </row>
    <row r="133" spans="2:7">
      <c r="B133" s="2"/>
      <c r="C133" s="2" t="s">
        <v>92</v>
      </c>
      <c r="D133" s="13"/>
      <c r="E133" s="13"/>
      <c r="F133" s="13">
        <v>26</v>
      </c>
      <c r="G133" s="3"/>
    </row>
    <row r="134" spans="2:7">
      <c r="B134" s="2"/>
      <c r="C134" s="2" t="s">
        <v>93</v>
      </c>
      <c r="D134" s="13">
        <v>275.7</v>
      </c>
      <c r="E134" s="13">
        <v>12.02</v>
      </c>
      <c r="F134" s="13">
        <v>420.88</v>
      </c>
      <c r="G134" s="3" t="s">
        <v>133</v>
      </c>
    </row>
    <row r="135" spans="2:7">
      <c r="B135" s="2"/>
      <c r="C135" s="2" t="s">
        <v>94</v>
      </c>
      <c r="D135" s="13">
        <v>100</v>
      </c>
      <c r="E135" s="13">
        <v>100</v>
      </c>
      <c r="F135" s="13">
        <v>100</v>
      </c>
      <c r="G135" s="3"/>
    </row>
    <row r="136" spans="2:7">
      <c r="B136" s="2"/>
      <c r="C136" s="2" t="s">
        <v>95</v>
      </c>
      <c r="D136" s="13">
        <v>71.42</v>
      </c>
      <c r="E136" s="13">
        <v>149.29</v>
      </c>
      <c r="F136" s="13">
        <v>77.27</v>
      </c>
      <c r="G136" s="3" t="s">
        <v>134</v>
      </c>
    </row>
    <row r="137" spans="2:7" ht="30">
      <c r="B137" s="2"/>
      <c r="C137" s="2" t="s">
        <v>96</v>
      </c>
      <c r="D137" s="13">
        <v>1929.93</v>
      </c>
      <c r="E137" s="13">
        <v>27.99</v>
      </c>
      <c r="F137" s="13">
        <v>27.99</v>
      </c>
      <c r="G137" s="3" t="s">
        <v>128</v>
      </c>
    </row>
    <row r="138" spans="2:7">
      <c r="B138" s="2"/>
      <c r="C138" s="14" t="s">
        <v>156</v>
      </c>
      <c r="D138" s="15">
        <f>SUM(D129:D137)</f>
        <v>4028.42</v>
      </c>
      <c r="E138" s="15">
        <f>SUM(E129:E137)</f>
        <v>1946.06</v>
      </c>
      <c r="F138" s="15">
        <f>SUM(F129:F137)</f>
        <v>2462.9599999999996</v>
      </c>
      <c r="G138" s="3"/>
    </row>
    <row r="139" spans="2:7">
      <c r="B139" s="11" t="s">
        <v>19</v>
      </c>
      <c r="C139" s="11"/>
      <c r="D139" s="12"/>
      <c r="E139" s="12"/>
      <c r="F139" s="12"/>
      <c r="G139" s="20"/>
    </row>
    <row r="140" spans="2:7">
      <c r="B140" s="2"/>
      <c r="C140" s="2" t="s">
        <v>97</v>
      </c>
      <c r="D140" s="13">
        <v>240.07</v>
      </c>
      <c r="E140" s="13">
        <v>199</v>
      </c>
      <c r="F140" s="13">
        <v>254.08</v>
      </c>
      <c r="G140" s="3"/>
    </row>
    <row r="141" spans="2:7">
      <c r="B141" s="2"/>
      <c r="C141" s="2" t="s">
        <v>98</v>
      </c>
      <c r="D141" s="13">
        <v>303</v>
      </c>
      <c r="E141" s="13"/>
      <c r="F141" s="13">
        <v>243</v>
      </c>
      <c r="G141" s="3"/>
    </row>
    <row r="142" spans="2:7">
      <c r="B142" s="2"/>
      <c r="C142" s="2" t="s">
        <v>99</v>
      </c>
      <c r="D142" s="13">
        <v>1740</v>
      </c>
      <c r="E142" s="13"/>
      <c r="F142" s="13"/>
      <c r="G142" s="3"/>
    </row>
    <row r="143" spans="2:7">
      <c r="B143" s="2"/>
      <c r="C143" s="14" t="s">
        <v>157</v>
      </c>
      <c r="D143" s="15">
        <f>SUM(D140:D142)</f>
        <v>2283.0699999999997</v>
      </c>
      <c r="E143" s="15">
        <f>SUM(E140:E142)</f>
        <v>199</v>
      </c>
      <c r="F143" s="15">
        <f>SUM(F140:F142)</f>
        <v>497.08000000000004</v>
      </c>
      <c r="G143" s="3"/>
    </row>
    <row r="144" spans="2:7">
      <c r="B144" s="11" t="s">
        <v>20</v>
      </c>
      <c r="C144" s="11"/>
      <c r="D144" s="12"/>
      <c r="E144" s="12"/>
      <c r="F144" s="12"/>
      <c r="G144" s="20"/>
    </row>
    <row r="145" spans="2:7">
      <c r="B145" s="2"/>
      <c r="C145" s="2" t="s">
        <v>34</v>
      </c>
      <c r="D145" s="13">
        <v>42.81</v>
      </c>
      <c r="E145" s="13"/>
      <c r="F145" s="13">
        <v>46.81</v>
      </c>
      <c r="G145" s="3"/>
    </row>
    <row r="146" spans="2:7">
      <c r="B146" s="2"/>
      <c r="C146" s="14" t="s">
        <v>158</v>
      </c>
      <c r="D146" s="15">
        <f>D145</f>
        <v>42.81</v>
      </c>
      <c r="E146" s="15">
        <f>E145</f>
        <v>0</v>
      </c>
      <c r="F146" s="15">
        <f>F145</f>
        <v>46.81</v>
      </c>
      <c r="G146" s="3"/>
    </row>
    <row r="147" spans="2:7">
      <c r="B147" s="11" t="s">
        <v>21</v>
      </c>
      <c r="C147" s="11"/>
      <c r="D147" s="12"/>
      <c r="E147" s="12"/>
      <c r="F147" s="12"/>
      <c r="G147" s="20"/>
    </row>
    <row r="148" spans="2:7">
      <c r="B148" s="2"/>
      <c r="C148" s="2" t="s">
        <v>100</v>
      </c>
      <c r="D148" s="13">
        <v>6</v>
      </c>
      <c r="E148" s="13">
        <v>76.5</v>
      </c>
      <c r="F148" s="13"/>
      <c r="G148" s="3" t="s">
        <v>135</v>
      </c>
    </row>
    <row r="149" spans="2:7">
      <c r="B149" s="2"/>
      <c r="C149" s="2" t="s">
        <v>79</v>
      </c>
      <c r="D149" s="13"/>
      <c r="E149" s="13">
        <v>298.89</v>
      </c>
      <c r="F149" s="13">
        <v>22.2</v>
      </c>
      <c r="G149" s="3"/>
    </row>
    <row r="150" spans="2:7">
      <c r="B150" s="2"/>
      <c r="C150" s="14" t="s">
        <v>159</v>
      </c>
      <c r="D150" s="15">
        <f>SUM(D148:D149)</f>
        <v>6</v>
      </c>
      <c r="E150" s="15">
        <f>SUM(E148:E149)</f>
        <v>375.39</v>
      </c>
      <c r="F150" s="15">
        <f>SUM(F148:F149)</f>
        <v>22.2</v>
      </c>
      <c r="G150" s="3"/>
    </row>
    <row r="151" spans="2:7">
      <c r="B151" s="11" t="s">
        <v>22</v>
      </c>
      <c r="C151" s="11"/>
      <c r="D151" s="12"/>
      <c r="E151" s="12"/>
      <c r="F151" s="12"/>
      <c r="G151" s="20"/>
    </row>
    <row r="152" spans="2:7">
      <c r="B152" s="2"/>
      <c r="C152" s="2" t="s">
        <v>101</v>
      </c>
      <c r="D152" s="13"/>
      <c r="E152" s="13"/>
      <c r="F152" s="13">
        <v>1029</v>
      </c>
      <c r="G152" s="3" t="s">
        <v>129</v>
      </c>
    </row>
    <row r="153" spans="2:7">
      <c r="B153" s="2"/>
      <c r="C153" s="2" t="s">
        <v>59</v>
      </c>
      <c r="D153" s="13"/>
      <c r="E153" s="13">
        <v>117.4</v>
      </c>
      <c r="F153" s="13"/>
      <c r="G153" s="3" t="s">
        <v>130</v>
      </c>
    </row>
    <row r="154" spans="2:7">
      <c r="B154" s="2"/>
      <c r="C154" s="2" t="s">
        <v>102</v>
      </c>
      <c r="D154" s="13"/>
      <c r="E154" s="13"/>
      <c r="F154" s="13">
        <v>143</v>
      </c>
      <c r="G154" s="3"/>
    </row>
    <row r="155" spans="2:7">
      <c r="B155" s="2"/>
      <c r="C155" s="14" t="s">
        <v>160</v>
      </c>
      <c r="D155" s="15">
        <f>SUM(D152:D154)</f>
        <v>0</v>
      </c>
      <c r="E155" s="15">
        <f>SUM(E152:E154)</f>
        <v>117.4</v>
      </c>
      <c r="F155" s="15">
        <f>SUM(F152:F154)</f>
        <v>1172</v>
      </c>
      <c r="G155" s="3"/>
    </row>
    <row r="156" spans="2:7">
      <c r="B156" s="11" t="s">
        <v>23</v>
      </c>
      <c r="C156" s="11"/>
      <c r="D156" s="12"/>
      <c r="E156" s="12"/>
      <c r="F156" s="12"/>
      <c r="G156" s="20"/>
    </row>
    <row r="157" spans="2:7">
      <c r="B157" s="2"/>
      <c r="C157" s="2" t="s">
        <v>103</v>
      </c>
      <c r="D157" s="13"/>
      <c r="E157" s="13"/>
      <c r="F157" s="13">
        <v>85</v>
      </c>
      <c r="G157" s="3"/>
    </row>
    <row r="158" spans="2:7">
      <c r="B158" s="2"/>
      <c r="C158" s="2" t="s">
        <v>104</v>
      </c>
      <c r="D158" s="13">
        <v>268.94</v>
      </c>
      <c r="E158" s="13">
        <v>597.15</v>
      </c>
      <c r="F158" s="13">
        <v>333.37</v>
      </c>
      <c r="G158" s="3"/>
    </row>
    <row r="159" spans="2:7">
      <c r="B159" s="2"/>
      <c r="C159" s="2" t="s">
        <v>96</v>
      </c>
      <c r="D159" s="13"/>
      <c r="E159" s="13">
        <v>1148</v>
      </c>
      <c r="F159" s="13"/>
      <c r="G159" s="3"/>
    </row>
    <row r="160" spans="2:7">
      <c r="B160" s="2"/>
      <c r="C160" s="14" t="s">
        <v>161</v>
      </c>
      <c r="D160" s="15">
        <f>SUM(D157:D159)</f>
        <v>268.94</v>
      </c>
      <c r="E160" s="15">
        <f>SUM(E157:E159)</f>
        <v>1745.15</v>
      </c>
      <c r="F160" s="15">
        <f>SUM(F157:F159)</f>
        <v>418.37</v>
      </c>
      <c r="G160" s="3"/>
    </row>
    <row r="161" spans="2:7">
      <c r="B161" s="11" t="s">
        <v>24</v>
      </c>
      <c r="C161" s="11"/>
      <c r="D161" s="12"/>
      <c r="E161" s="12"/>
      <c r="F161" s="12"/>
      <c r="G161" s="20"/>
    </row>
    <row r="162" spans="2:7">
      <c r="B162" s="2"/>
      <c r="C162" s="2" t="s">
        <v>105</v>
      </c>
      <c r="D162" s="13">
        <v>89.99</v>
      </c>
      <c r="E162" s="13"/>
      <c r="F162" s="13"/>
      <c r="G162" s="3"/>
    </row>
    <row r="163" spans="2:7">
      <c r="B163" s="2"/>
      <c r="C163" s="2" t="s">
        <v>106</v>
      </c>
      <c r="D163" s="13">
        <v>40</v>
      </c>
      <c r="E163" s="13">
        <v>19.989999999999998</v>
      </c>
      <c r="F163" s="13">
        <v>71.599999999999994</v>
      </c>
      <c r="G163" s="3"/>
    </row>
    <row r="164" spans="2:7">
      <c r="B164" s="2"/>
      <c r="C164" s="2" t="s">
        <v>59</v>
      </c>
      <c r="D164" s="13">
        <v>35.49</v>
      </c>
      <c r="E164" s="13">
        <v>279</v>
      </c>
      <c r="F164" s="13">
        <v>414.98</v>
      </c>
      <c r="G164" s="3"/>
    </row>
    <row r="165" spans="2:7">
      <c r="B165" s="2"/>
      <c r="C165" s="2" t="s">
        <v>107</v>
      </c>
      <c r="D165" s="13">
        <v>44.5</v>
      </c>
      <c r="E165" s="13"/>
      <c r="F165" s="13"/>
      <c r="G165" s="3"/>
    </row>
    <row r="166" spans="2:7">
      <c r="B166" s="2"/>
      <c r="C166" s="2" t="s">
        <v>108</v>
      </c>
      <c r="D166" s="13">
        <v>168.99</v>
      </c>
      <c r="E166" s="13"/>
      <c r="F166" s="13"/>
      <c r="G166" s="3"/>
    </row>
    <row r="167" spans="2:7">
      <c r="B167" s="2"/>
      <c r="C167" s="2" t="s">
        <v>109</v>
      </c>
      <c r="D167" s="13">
        <v>85.95</v>
      </c>
      <c r="E167" s="13">
        <v>265.68</v>
      </c>
      <c r="F167" s="13">
        <v>19.899999999999999</v>
      </c>
      <c r="G167" s="3"/>
    </row>
    <row r="168" spans="2:7">
      <c r="B168" s="2"/>
      <c r="C168" s="14" t="s">
        <v>162</v>
      </c>
      <c r="D168" s="15">
        <f>SUM(D162:D167)</f>
        <v>464.92</v>
      </c>
      <c r="E168" s="15">
        <f>SUM(E162:E167)</f>
        <v>564.67000000000007</v>
      </c>
      <c r="F168" s="15">
        <f>SUM(F162:F167)</f>
        <v>506.48</v>
      </c>
      <c r="G168" s="3"/>
    </row>
    <row r="170" spans="2:7">
      <c r="C170" s="22" t="s">
        <v>136</v>
      </c>
      <c r="D170" s="23">
        <f>D48+D54+D58+D61+D64+D69+D72+D75+D86+D94+D97+D106+D110+D114+D124+D127+D138+D143+D146+D150+D155+D160+D168</f>
        <v>19787.29</v>
      </c>
      <c r="E170" s="23">
        <f>E48+E54+E58+E61+E64+E69+E72+E75+E86+E94+E97+E106+E110+E114+E124+E127+E138+E143+E146+E150+E155+E160+E168</f>
        <v>21222.940000000002</v>
      </c>
      <c r="F170" s="23">
        <f>F48+F54+F58+F61+F64+F69+F72+F75+F86+F94+F97+F106+F110+F114+F124+F127+F138+F143+F146+F150+F155+F160+F168</f>
        <v>34351.080000000009</v>
      </c>
    </row>
    <row r="172" spans="2:7">
      <c r="C172" s="22" t="s">
        <v>163</v>
      </c>
      <c r="D172" s="23">
        <f>D170-D114</f>
        <v>11547.550000000001</v>
      </c>
      <c r="E172" s="23">
        <f>E170-E114</f>
        <v>12959.040000000003</v>
      </c>
      <c r="F172" s="23">
        <f>F170-F114</f>
        <v>26087.180000000008</v>
      </c>
    </row>
  </sheetData>
  <mergeCells count="1">
    <mergeCell ref="B5:F5"/>
  </mergeCells>
  <pageMargins left="0.7" right="0.7" top="0.75" bottom="0.75" header="0.3" footer="0.3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Styczeń-Marzec 2014</vt:lpstr>
    </vt:vector>
  </TitlesOfParts>
  <Manager/>
  <Company>http://jakoszczedzacpieniadze.pl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Szafrański</dc:creator>
  <cp:keywords/>
  <dc:description/>
  <cp:lastModifiedBy>Michal Szafranski</cp:lastModifiedBy>
  <dcterms:created xsi:type="dcterms:W3CDTF">2014-04-28T22:03:30Z</dcterms:created>
  <dcterms:modified xsi:type="dcterms:W3CDTF">2014-04-30T09:33:52Z</dcterms:modified>
  <cp:category/>
</cp:coreProperties>
</file>