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date1904="1" showInkAnnotation="0" autoCompressPictures="0"/>
  <bookViews>
    <workbookView xWindow="25580" yWindow="0" windowWidth="25600" windowHeight="27320" tabRatio="500"/>
  </bookViews>
  <sheets>
    <sheet name="Kwiecień-Czerwiec 2014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8" i="1" l="1"/>
  <c r="F55" i="1"/>
  <c r="F58" i="1"/>
  <c r="F61" i="1"/>
  <c r="F66" i="1"/>
  <c r="F71" i="1"/>
  <c r="F75" i="1"/>
  <c r="F82" i="1"/>
  <c r="F90" i="1"/>
  <c r="F93" i="1"/>
  <c r="F102" i="1"/>
  <c r="F109" i="1"/>
  <c r="F118" i="1"/>
  <c r="F122" i="1"/>
  <c r="F136" i="1"/>
  <c r="F143" i="1"/>
  <c r="F146" i="1"/>
  <c r="F152" i="1"/>
  <c r="F155" i="1"/>
  <c r="F164" i="1"/>
  <c r="F170" i="1"/>
  <c r="F176" i="1"/>
  <c r="F178" i="1"/>
  <c r="F180" i="1"/>
  <c r="E48" i="1"/>
  <c r="E55" i="1"/>
  <c r="E58" i="1"/>
  <c r="E61" i="1"/>
  <c r="E65" i="1"/>
  <c r="E66" i="1"/>
  <c r="E71" i="1"/>
  <c r="E82" i="1"/>
  <c r="E90" i="1"/>
  <c r="E93" i="1"/>
  <c r="E102" i="1"/>
  <c r="E109" i="1"/>
  <c r="E118" i="1"/>
  <c r="E122" i="1"/>
  <c r="E136" i="1"/>
  <c r="E143" i="1"/>
  <c r="E146" i="1"/>
  <c r="E152" i="1"/>
  <c r="E155" i="1"/>
  <c r="E164" i="1"/>
  <c r="E170" i="1"/>
  <c r="E176" i="1"/>
  <c r="E178" i="1"/>
  <c r="E180" i="1"/>
  <c r="D48" i="1"/>
  <c r="D55" i="1"/>
  <c r="D58" i="1"/>
  <c r="D61" i="1"/>
  <c r="D66" i="1"/>
  <c r="D71" i="1"/>
  <c r="D75" i="1"/>
  <c r="D82" i="1"/>
  <c r="D90" i="1"/>
  <c r="D93" i="1"/>
  <c r="D102" i="1"/>
  <c r="D109" i="1"/>
  <c r="D118" i="1"/>
  <c r="D122" i="1"/>
  <c r="D136" i="1"/>
  <c r="D143" i="1"/>
  <c r="D146" i="1"/>
  <c r="D152" i="1"/>
  <c r="D155" i="1"/>
  <c r="D164" i="1"/>
  <c r="D170" i="1"/>
  <c r="D176" i="1"/>
  <c r="D178" i="1"/>
  <c r="D180" i="1"/>
  <c r="F105" i="1"/>
  <c r="E105" i="1"/>
  <c r="D105" i="1"/>
  <c r="D28" i="1"/>
  <c r="D24" i="1"/>
  <c r="D17" i="1"/>
  <c r="D30" i="1"/>
  <c r="E28" i="1"/>
  <c r="E24" i="1"/>
  <c r="E17" i="1"/>
  <c r="E30" i="1"/>
  <c r="F28" i="1"/>
  <c r="F24" i="1"/>
  <c r="F17" i="1"/>
  <c r="F30" i="1"/>
  <c r="G30" i="1"/>
</calcChain>
</file>

<file path=xl/sharedStrings.xml><?xml version="1.0" encoding="utf-8"?>
<sst xmlns="http://schemas.openxmlformats.org/spreadsheetml/2006/main" count="213" uniqueCount="194">
  <si>
    <t>Blog</t>
  </si>
  <si>
    <t>Inny zysk</t>
  </si>
  <si>
    <t>Wynajem</t>
  </si>
  <si>
    <t>Biznes</t>
  </si>
  <si>
    <t>Czasopisma</t>
  </si>
  <si>
    <t>Datek</t>
  </si>
  <si>
    <t>Dzialka</t>
  </si>
  <si>
    <t>Dziecko</t>
  </si>
  <si>
    <t>Edukacja</t>
  </si>
  <si>
    <t>Higiena</t>
  </si>
  <si>
    <t>Inne wydatki</t>
  </si>
  <si>
    <t>Jedzenie</t>
  </si>
  <si>
    <t>Komputer</t>
  </si>
  <si>
    <t>Kredyt</t>
  </si>
  <si>
    <t>Mieszkanie</t>
  </si>
  <si>
    <t>Opieka zdrowotna</t>
  </si>
  <si>
    <t>Oplaty</t>
  </si>
  <si>
    <t>Podatek</t>
  </si>
  <si>
    <t>Prezent</t>
  </si>
  <si>
    <t>Relaks</t>
  </si>
  <si>
    <t>RTV i AGD</t>
  </si>
  <si>
    <t>Samochod</t>
  </si>
  <si>
    <t>Ubranie</t>
  </si>
  <si>
    <t>Zabawki</t>
  </si>
  <si>
    <t>Afiliacja</t>
  </si>
  <si>
    <t>Konferencje</t>
  </si>
  <si>
    <t>Reklamy inne</t>
  </si>
  <si>
    <t>Wspolpraca inna</t>
  </si>
  <si>
    <t>Premia od banku</t>
  </si>
  <si>
    <t>Sprzedaz</t>
  </si>
  <si>
    <t>Zwrot inny</t>
  </si>
  <si>
    <t>Czynsz najemcy</t>
  </si>
  <si>
    <t>Media</t>
  </si>
  <si>
    <t>Domeny</t>
  </si>
  <si>
    <t>Hosting</t>
  </si>
  <si>
    <t>Hotel</t>
  </si>
  <si>
    <t>Ksiegowosc</t>
  </si>
  <si>
    <t>Kurs BDT</t>
  </si>
  <si>
    <t>Marketing</t>
  </si>
  <si>
    <t>Montaz podcastu</t>
  </si>
  <si>
    <t>Reklama</t>
  </si>
  <si>
    <t>Wynagrodzenie</t>
  </si>
  <si>
    <t>ZUS</t>
  </si>
  <si>
    <t>Zwrot za kurs BDT</t>
  </si>
  <si>
    <t>M jak mieszkanie</t>
  </si>
  <si>
    <t>Moje mieszkanie</t>
  </si>
  <si>
    <t>Press Media</t>
  </si>
  <si>
    <t>Rozne</t>
  </si>
  <si>
    <t>Weranda</t>
  </si>
  <si>
    <t>Kosciol</t>
  </si>
  <si>
    <t>Inne</t>
  </si>
  <si>
    <t>LEGO</t>
  </si>
  <si>
    <t>Konferencja</t>
  </si>
  <si>
    <t>Podreczniki</t>
  </si>
  <si>
    <t>Szkolenie</t>
  </si>
  <si>
    <t>Chusteczki</t>
  </si>
  <si>
    <t>Dezodorant</t>
  </si>
  <si>
    <t>Kosmetyki</t>
  </si>
  <si>
    <t>Papier toaletowy</t>
  </si>
  <si>
    <t>Proszek do prania</t>
  </si>
  <si>
    <t>Reczniki papierowe</t>
  </si>
  <si>
    <t>Srodki czystosci</t>
  </si>
  <si>
    <t>Tabletki do zmywarki</t>
  </si>
  <si>
    <t>Art. papiernicze</t>
  </si>
  <si>
    <t>Baterie</t>
  </si>
  <si>
    <t>Ksiazki</t>
  </si>
  <si>
    <t>Swieczki</t>
  </si>
  <si>
    <t>Torba</t>
  </si>
  <si>
    <t>Dom</t>
  </si>
  <si>
    <t>Miasto</t>
  </si>
  <si>
    <t>Piwo</t>
  </si>
  <si>
    <t>Slodycze</t>
  </si>
  <si>
    <t>Soczki</t>
  </si>
  <si>
    <t>Woda</t>
  </si>
  <si>
    <t>Wyjazd</t>
  </si>
  <si>
    <t>Oprogramowanie</t>
  </si>
  <si>
    <t>Hipoteczny 1</t>
  </si>
  <si>
    <t>Akcesoria</t>
  </si>
  <si>
    <t>Dekoracja</t>
  </si>
  <si>
    <t>Kwiaty</t>
  </si>
  <si>
    <t>Naczynia</t>
  </si>
  <si>
    <t>Pojemniki</t>
  </si>
  <si>
    <t>Posciel</t>
  </si>
  <si>
    <t>Dentysta</t>
  </si>
  <si>
    <t>Lekarstwa</t>
  </si>
  <si>
    <t>Allegro</t>
  </si>
  <si>
    <t>Bank</t>
  </si>
  <si>
    <t>Bilet</t>
  </si>
  <si>
    <t>Bilet PKP</t>
  </si>
  <si>
    <t>Internet</t>
  </si>
  <si>
    <t>Poczta</t>
  </si>
  <si>
    <t>Prad</t>
  </si>
  <si>
    <t>Radio i TV</t>
  </si>
  <si>
    <t>Szkola</t>
  </si>
  <si>
    <t>Telefon</t>
  </si>
  <si>
    <t>Ubezpieczenie</t>
  </si>
  <si>
    <t>Od odsetek kapitalowych</t>
  </si>
  <si>
    <t>PIT-4R</t>
  </si>
  <si>
    <t>PIT-5</t>
  </si>
  <si>
    <t>VAT-7</t>
  </si>
  <si>
    <t>Za uzytkowanie wieczyste</t>
  </si>
  <si>
    <t>Inni</t>
  </si>
  <si>
    <t>Kino</t>
  </si>
  <si>
    <t>Park linowy</t>
  </si>
  <si>
    <t>Sprzet</t>
  </si>
  <si>
    <t>Autostrada</t>
  </si>
  <si>
    <t>Opony</t>
  </si>
  <si>
    <t>Parking</t>
  </si>
  <si>
    <t>Ropa</t>
  </si>
  <si>
    <t>Serwis</t>
  </si>
  <si>
    <t>Bluza</t>
  </si>
  <si>
    <t>Bluzka</t>
  </si>
  <si>
    <t>Buty</t>
  </si>
  <si>
    <t>Dodatki</t>
  </si>
  <si>
    <t>Koszula</t>
  </si>
  <si>
    <t>Spodnica</t>
  </si>
  <si>
    <t>Spodnie</t>
  </si>
  <si>
    <t>Sukienka</t>
  </si>
  <si>
    <t>T-Shirt</t>
  </si>
  <si>
    <t xml:space="preserve">Raport miesięczny			</t>
  </si>
  <si>
    <t xml:space="preserve">			</t>
  </si>
  <si>
    <t xml:space="preserve">Ten arkusz to comiesięczny raport przychodów i wydatków 4-osobowej rodziny z warszawskiego Ursynowa. 
UWAGA: jedyne przychody przedstawione w arkuszu, to przychody spoza etatowej pracy. Przychodów z pracy nie ujawniam, co szczegółowo uzasadniłem w artykule: http://www.jakoszczedzacpieniadze.pl/analiza-zestawienie-finansowe-michala
Jeśli chciałbyś dowiedzieć się, jak zapanować nad domowym budżetem, ograniczać wydatki, rozsądnie wydawać pieniądze oraz oszczędzać na emeryturę, to zapraszam Cię serdecznie na mojego bloga http://jakoszczedzacpieniadze.pl	</t>
  </si>
  <si>
    <t xml:space="preserve">Źródło:	http://jakoszczedzacpieniadze.pl		</t>
  </si>
  <si>
    <t xml:space="preserve">Przychody			</t>
  </si>
  <si>
    <t>Kategoria</t>
  </si>
  <si>
    <t>Podkategoria</t>
  </si>
  <si>
    <t>Komentarz</t>
  </si>
  <si>
    <t>Kwiecień</t>
  </si>
  <si>
    <t>Maj</t>
  </si>
  <si>
    <t>Czerwiec</t>
  </si>
  <si>
    <t xml:space="preserve">Od 2014-04-01 do 2014-06-30			</t>
  </si>
  <si>
    <t>Koszty</t>
  </si>
  <si>
    <t>SUMA: Blog</t>
  </si>
  <si>
    <t>SUMA: Inny zysk</t>
  </si>
  <si>
    <t>SUMA: Wynajem</t>
  </si>
  <si>
    <t>SUMA: Biznes</t>
  </si>
  <si>
    <t>SUMA: Czasopisma</t>
  </si>
  <si>
    <t>SUMA: Datek</t>
  </si>
  <si>
    <t>SUMA: Dzialka</t>
  </si>
  <si>
    <t>SUMA: Dziecko</t>
  </si>
  <si>
    <t>SUMA: Edukacja</t>
  </si>
  <si>
    <t>SUMA: Higiena</t>
  </si>
  <si>
    <t>SUMA: Inne wydatki</t>
  </si>
  <si>
    <t>SUMA: Jedzenie</t>
  </si>
  <si>
    <t>SUMA: Komputer</t>
  </si>
  <si>
    <t>SUMA: Kredyt</t>
  </si>
  <si>
    <t>SUMA: Mieszkanie</t>
  </si>
  <si>
    <t>SUMA: Opieka zdrowotna</t>
  </si>
  <si>
    <t>SUMA: Oplaty</t>
  </si>
  <si>
    <t>SUMA: Podatek</t>
  </si>
  <si>
    <t>SUMA: Prezent</t>
  </si>
  <si>
    <t>SUMA: Relaks</t>
  </si>
  <si>
    <t>SUMA: RTV i AGD</t>
  </si>
  <si>
    <t>SUMA: Samochod</t>
  </si>
  <si>
    <t>SUMA: Ubranie</t>
  </si>
  <si>
    <t>SUMA: Wydatki</t>
  </si>
  <si>
    <t>Koszty bez kredytów:</t>
  </si>
  <si>
    <t>Hipoteczny 2</t>
  </si>
  <si>
    <t>Inwestycje</t>
  </si>
  <si>
    <t>db Makler</t>
  </si>
  <si>
    <t>SUMA: Inwestycje</t>
  </si>
  <si>
    <t>Inwestycje w ramach akcji "Elementarz Inwestora"</t>
  </si>
  <si>
    <t>Przychody z afiliacji szczegółowo opisałem w artykule</t>
  </si>
  <si>
    <t>Prowadzenie konferencji dla BIK</t>
  </si>
  <si>
    <t>Bannery na blogu</t>
  </si>
  <si>
    <t>Zlom</t>
  </si>
  <si>
    <t>Makulatura itp.</t>
  </si>
  <si>
    <t>Zwroty ze sklepów</t>
  </si>
  <si>
    <t>Odsetki bankowe</t>
  </si>
  <si>
    <t>Premia od BZ WBK</t>
  </si>
  <si>
    <t>Sprzedaż na Allegro itp.</t>
  </si>
  <si>
    <t>Wyjazd służbowy</t>
  </si>
  <si>
    <t>Koszty produkcji kursu "Budżet domowy w tydzień". Będą szczegółowo omówione w podcaście WNOP 033</t>
  </si>
  <si>
    <t>Reklama na Facebooku</t>
  </si>
  <si>
    <t>Uslugi inne</t>
  </si>
  <si>
    <t>Wizytówki</t>
  </si>
  <si>
    <t>Abonament Clicky i Fotolia</t>
  </si>
  <si>
    <t>Wynagrodzenia dla współpracowników</t>
  </si>
  <si>
    <t>Pierwszy zwrot za kurs BDT. Przychody będą rozliczone dopiero w lipcu</t>
  </si>
  <si>
    <t>Głównie wydatki bez rachunków szczegółowych (zgubione paragony)</t>
  </si>
  <si>
    <t>Jedzenie podczas delegacji i wyjazdu wakacyjnego</t>
  </si>
  <si>
    <t>Za dwa mieszkania</t>
  </si>
  <si>
    <t>Czynsz za dwa mieszkania</t>
  </si>
  <si>
    <t>Dwa mieszkania i działka</t>
  </si>
  <si>
    <t>4 osoby</t>
  </si>
  <si>
    <t>VAT za I kwartał 2014</t>
  </si>
  <si>
    <t>Podatek od wynajmu</t>
  </si>
  <si>
    <t>Zaliczki na podatek współpracowników</t>
  </si>
  <si>
    <t>Z kinem ostatnio szalejemy :)</t>
  </si>
  <si>
    <t>Koszty wyjazdu wakacyjnego</t>
  </si>
  <si>
    <t>Duże koszty w kwietniu</t>
  </si>
  <si>
    <t>Komplet nowych opon</t>
  </si>
  <si>
    <t>Opisałem szczegółowo w artykule</t>
  </si>
  <si>
    <t>SUMA: Przychody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</si>
</sst>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* #,##0.00_)\ &quot;zł&quot;_ ;_ * \(#,##0.00\)\ &quot;zł&quot;_ ;_ * &quot;-&quot;??_)\ &quot;zł&quot;_ ;_ @_ "/>
    <numFmt numFmtId="164" formatCode="_-* #,##0.00\ [$zł-415]_-;\-* #,##0.00\ [$zł-415]_-;_-* &quot;-&quot;??\ [$zł-415]_-;_-@_-"/>
    <numFmt numFmtId="165" formatCode="_-* #,##0.00\ &quot;zł&quot;_-;\-* #,##0.00\ &quot;zł&quot;_-;_-* &quot;-&quot;??\ &quot;zł&quot;_-;_-@_-"/>
  </numFmts>
  <fonts count="11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Calibri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0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" fillId="0" borderId="0" xfId="2" applyFont="1" applyAlignment="1">
      <alignment vertical="top"/>
    </xf>
    <xf numFmtId="0" fontId="7" fillId="0" borderId="0" xfId="0" applyFont="1" applyAlignment="1">
      <alignment vertical="top"/>
    </xf>
    <xf numFmtId="0" fontId="1" fillId="0" borderId="0" xfId="0" applyFont="1"/>
    <xf numFmtId="0" fontId="1" fillId="0" borderId="0" xfId="0" applyFont="1" applyAlignment="1">
      <alignment wrapText="1"/>
    </xf>
    <xf numFmtId="0" fontId="2" fillId="2" borderId="0" xfId="0" applyFont="1" applyFill="1" applyAlignment="1">
      <alignment vertical="top"/>
    </xf>
    <xf numFmtId="44" fontId="2" fillId="2" borderId="0" xfId="1" applyFont="1" applyFill="1" applyBorder="1" applyAlignment="1">
      <alignment vertical="top"/>
    </xf>
    <xf numFmtId="44" fontId="2" fillId="2" borderId="0" xfId="1" applyFont="1" applyFill="1" applyBorder="1" applyAlignment="1">
      <alignment vertical="top" wrapText="1"/>
    </xf>
    <xf numFmtId="0" fontId="8" fillId="0" borderId="0" xfId="0" applyFont="1" applyAlignment="1">
      <alignment horizontal="right" vertical="top"/>
    </xf>
    <xf numFmtId="44" fontId="8" fillId="0" borderId="0" xfId="1" applyFont="1" applyBorder="1" applyAlignment="1">
      <alignment vertical="top"/>
    </xf>
    <xf numFmtId="44" fontId="1" fillId="0" borderId="0" xfId="1" applyNumberFormat="1" applyFont="1" applyBorder="1" applyAlignment="1">
      <alignment vertical="top"/>
    </xf>
    <xf numFmtId="0" fontId="10" fillId="0" borderId="0" xfId="0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7" fontId="0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top"/>
    </xf>
    <xf numFmtId="165" fontId="2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164" fontId="1" fillId="0" borderId="0" xfId="0" applyNumberFormat="1" applyFont="1" applyAlignment="1">
      <alignment wrapText="1"/>
    </xf>
  </cellXfs>
  <cellStyles count="60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Hyperlink" xfId="2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 * #,##0.00_)\ &quot;zł&quot;_ ;_ * \(#,##0.00\)\ &quot;zł&quot;_ ;_ * &quot;-&quot;??_)\ &quot;zł&quot;_ ;_ @_ 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 * #,##0.00_)\ &quot;zł&quot;_ ;_ * \(#,##0.00\)\ &quot;zł&quot;_ ;_ * &quot;-&quot;??_)\ &quot;zł&quot;_ ;_ @_ 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 * #,##0.00_)\ &quot;zł&quot;_ ;_ * \(#,##0.00\)\ &quot;zł&quot;_ ;_ * &quot;-&quot;??_)\ &quot;zł&quot;_ ;_ @_ 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2" formatCode="mmm/yy"/>
      <alignment horizontal="center" vertical="bottom" textRotation="0" wrapText="0" indent="0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2" formatCode="mmm/yy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11:G28" totalsRowShown="0" headerRowDxfId="8">
  <tableColumns count="6">
    <tableColumn id="1" name="Kategoria"/>
    <tableColumn id="2" name="Podkategoria"/>
    <tableColumn id="3" name="Kwiecień"/>
    <tableColumn id="4" name="Maj"/>
    <tableColumn id="5" name="Czerwiec"/>
    <tableColumn id="7" name="Komentarz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34:G176" totalsRowShown="0" headerRowDxfId="6" dataDxfId="0" tableBorderDxfId="7" dataCellStyle="Currency">
  <tableColumns count="6">
    <tableColumn id="1" name="Kategoria"/>
    <tableColumn id="2" name="Podkategoria" dataDxfId="5"/>
    <tableColumn id="3" name="Kwiecień" dataDxfId="4" dataCellStyle="Currency"/>
    <tableColumn id="4" name="Maj" dataDxfId="3" dataCellStyle="Currency"/>
    <tableColumn id="5" name="Czerwiec" dataDxfId="2" dataCellStyle="Currency"/>
    <tableColumn id="6" name="Komentarz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1"/>
  <sheetViews>
    <sheetView showGridLines="0" tabSelected="1" zoomScale="125" zoomScaleNormal="125" zoomScalePageLayoutView="125" workbookViewId="0">
      <selection activeCell="H1" sqref="H1"/>
    </sheetView>
  </sheetViews>
  <sheetFormatPr baseColWidth="10" defaultRowHeight="15" x14ac:dyDescent="0"/>
  <cols>
    <col min="1" max="1" width="2.5" customWidth="1"/>
    <col min="2" max="2" width="5.83203125" customWidth="1"/>
    <col min="3" max="3" width="18.6640625" customWidth="1"/>
    <col min="4" max="4" width="12.6640625" bestFit="1" customWidth="1"/>
    <col min="5" max="5" width="13.6640625" bestFit="1" customWidth="1"/>
    <col min="6" max="6" width="12.6640625" bestFit="1" customWidth="1"/>
    <col min="7" max="7" width="27.6640625" customWidth="1"/>
  </cols>
  <sheetData>
    <row r="1" spans="2:7" ht="23">
      <c r="B1" s="1" t="s">
        <v>119</v>
      </c>
      <c r="C1" s="1"/>
      <c r="D1" s="2"/>
      <c r="E1" s="2"/>
      <c r="F1" s="3"/>
    </row>
    <row r="2" spans="2:7">
      <c r="B2" s="2" t="s">
        <v>120</v>
      </c>
      <c r="C2" s="2"/>
      <c r="D2" s="2"/>
      <c r="E2" s="2"/>
      <c r="F2" s="3"/>
    </row>
    <row r="3" spans="2:7">
      <c r="B3" s="18" t="s">
        <v>130</v>
      </c>
      <c r="C3" s="2"/>
      <c r="D3" s="2"/>
      <c r="E3" s="2"/>
      <c r="F3" s="4"/>
    </row>
    <row r="4" spans="2:7">
      <c r="B4" s="2" t="s">
        <v>120</v>
      </c>
      <c r="C4" s="2"/>
      <c r="D4" s="2"/>
      <c r="E4" s="2"/>
      <c r="F4" s="4"/>
    </row>
    <row r="5" spans="2:7" ht="155" customHeight="1">
      <c r="B5" s="5" t="s">
        <v>121</v>
      </c>
      <c r="C5" s="5"/>
      <c r="D5" s="5"/>
      <c r="E5" s="5"/>
      <c r="F5" s="5"/>
    </row>
    <row r="6" spans="2:7">
      <c r="B6" s="2" t="s">
        <v>120</v>
      </c>
      <c r="C6" s="2"/>
      <c r="D6" s="2"/>
      <c r="E6" s="2"/>
      <c r="F6" s="4"/>
    </row>
    <row r="7" spans="2:7">
      <c r="B7" s="2" t="s">
        <v>122</v>
      </c>
      <c r="C7" s="2"/>
      <c r="D7" s="6"/>
      <c r="E7" s="2"/>
      <c r="F7" s="4"/>
    </row>
    <row r="8" spans="2:7">
      <c r="B8" s="2" t="s">
        <v>120</v>
      </c>
      <c r="C8" s="2"/>
      <c r="D8" s="2"/>
      <c r="E8" s="2"/>
      <c r="F8" s="3"/>
    </row>
    <row r="9" spans="2:7" ht="18">
      <c r="B9" s="7" t="s">
        <v>123</v>
      </c>
      <c r="C9" s="7"/>
      <c r="D9" s="2"/>
      <c r="E9" s="2"/>
      <c r="F9" s="3"/>
    </row>
    <row r="11" spans="2:7">
      <c r="B11" s="8" t="s">
        <v>124</v>
      </c>
      <c r="C11" s="8" t="s">
        <v>125</v>
      </c>
      <c r="D11" s="19" t="s">
        <v>127</v>
      </c>
      <c r="E11" s="19" t="s">
        <v>128</v>
      </c>
      <c r="F11" s="19" t="s">
        <v>129</v>
      </c>
      <c r="G11" s="9" t="s">
        <v>126</v>
      </c>
    </row>
    <row r="12" spans="2:7">
      <c r="B12" s="10" t="s">
        <v>0</v>
      </c>
      <c r="C12" s="10"/>
      <c r="D12" s="11"/>
      <c r="E12" s="11"/>
      <c r="F12" s="11"/>
      <c r="G12" s="10"/>
    </row>
    <row r="13" spans="2:7" ht="30">
      <c r="C13" s="2" t="s">
        <v>24</v>
      </c>
      <c r="D13" s="15">
        <v>10487.65</v>
      </c>
      <c r="E13" s="15">
        <v>1881.52</v>
      </c>
      <c r="F13" s="15">
        <v>13779.75</v>
      </c>
      <c r="G13" s="22" t="s">
        <v>162</v>
      </c>
    </row>
    <row r="14" spans="2:7">
      <c r="C14" s="2" t="s">
        <v>25</v>
      </c>
      <c r="D14" s="15"/>
      <c r="E14" s="15"/>
      <c r="F14" s="15">
        <v>4920</v>
      </c>
      <c r="G14" s="22" t="s">
        <v>163</v>
      </c>
    </row>
    <row r="15" spans="2:7">
      <c r="C15" s="2" t="s">
        <v>26</v>
      </c>
      <c r="D15" s="15">
        <v>2952</v>
      </c>
      <c r="E15" s="15"/>
      <c r="F15" s="15">
        <v>1230</v>
      </c>
      <c r="G15" s="22" t="s">
        <v>164</v>
      </c>
    </row>
    <row r="16" spans="2:7" ht="30">
      <c r="C16" s="2" t="s">
        <v>27</v>
      </c>
      <c r="D16" s="15">
        <v>17220</v>
      </c>
      <c r="E16" s="15">
        <v>110700</v>
      </c>
      <c r="F16" s="15">
        <v>4305</v>
      </c>
      <c r="G16" s="22" t="s">
        <v>192</v>
      </c>
    </row>
    <row r="17" spans="2:7">
      <c r="B17" s="2"/>
      <c r="C17" s="13" t="s">
        <v>132</v>
      </c>
      <c r="D17" s="14">
        <f>SUM(D13:D16)</f>
        <v>30659.65</v>
      </c>
      <c r="E17" s="14">
        <f>SUM(E13:E16)</f>
        <v>112581.52</v>
      </c>
      <c r="F17" s="14">
        <f>SUM(F13:F16)</f>
        <v>24234.75</v>
      </c>
      <c r="G17" s="3"/>
    </row>
    <row r="18" spans="2:7">
      <c r="B18" s="10" t="s">
        <v>1</v>
      </c>
      <c r="C18" s="10"/>
      <c r="D18" s="11"/>
      <c r="E18" s="11"/>
      <c r="F18" s="11"/>
      <c r="G18" s="12"/>
    </row>
    <row r="19" spans="2:7">
      <c r="C19" s="18" t="s">
        <v>168</v>
      </c>
      <c r="D19" s="15">
        <v>1232.32</v>
      </c>
      <c r="E19" s="15">
        <v>992.76</v>
      </c>
      <c r="F19" s="15">
        <v>755.08</v>
      </c>
      <c r="G19" s="3"/>
    </row>
    <row r="20" spans="2:7">
      <c r="C20" s="2" t="s">
        <v>28</v>
      </c>
      <c r="D20" s="15">
        <v>100</v>
      </c>
      <c r="E20" s="15">
        <v>100</v>
      </c>
      <c r="F20" s="15">
        <v>100</v>
      </c>
      <c r="G20" s="22" t="s">
        <v>169</v>
      </c>
    </row>
    <row r="21" spans="2:7">
      <c r="C21" s="2" t="s">
        <v>29</v>
      </c>
      <c r="D21" s="15"/>
      <c r="E21" s="15">
        <v>382.9</v>
      </c>
      <c r="F21" s="15">
        <v>239.99</v>
      </c>
      <c r="G21" s="22" t="s">
        <v>170</v>
      </c>
    </row>
    <row r="22" spans="2:7">
      <c r="C22" s="18" t="s">
        <v>165</v>
      </c>
      <c r="D22" s="15">
        <v>10.5</v>
      </c>
      <c r="E22" s="15">
        <v>12.1</v>
      </c>
      <c r="F22" s="15">
        <v>25</v>
      </c>
      <c r="G22" s="22" t="s">
        <v>166</v>
      </c>
    </row>
    <row r="23" spans="2:7">
      <c r="C23" s="2" t="s">
        <v>30</v>
      </c>
      <c r="D23" s="15">
        <v>77.959999999999994</v>
      </c>
      <c r="E23" s="15">
        <v>317.99</v>
      </c>
      <c r="F23" s="15">
        <v>139.93</v>
      </c>
      <c r="G23" s="22" t="s">
        <v>167</v>
      </c>
    </row>
    <row r="24" spans="2:7">
      <c r="B24" s="2"/>
      <c r="C24" s="13" t="s">
        <v>133</v>
      </c>
      <c r="D24" s="14">
        <f>SUM(D19:D23)</f>
        <v>1420.78</v>
      </c>
      <c r="E24" s="14">
        <f>SUM(E19:E23)</f>
        <v>1805.7499999999998</v>
      </c>
      <c r="F24" s="14">
        <f>SUM(F19:F23)</f>
        <v>1260.0000000000002</v>
      </c>
      <c r="G24" s="3"/>
    </row>
    <row r="25" spans="2:7">
      <c r="B25" s="10" t="s">
        <v>2</v>
      </c>
      <c r="C25" s="10"/>
      <c r="D25" s="11"/>
      <c r="E25" s="11"/>
      <c r="F25" s="11"/>
      <c r="G25" s="12"/>
    </row>
    <row r="26" spans="2:7">
      <c r="C26" s="2" t="s">
        <v>31</v>
      </c>
      <c r="D26" s="15">
        <v>1770</v>
      </c>
      <c r="E26" s="15">
        <v>1820</v>
      </c>
      <c r="F26" s="15">
        <v>1820</v>
      </c>
      <c r="G26" s="3"/>
    </row>
    <row r="27" spans="2:7">
      <c r="C27" s="2" t="s">
        <v>32</v>
      </c>
      <c r="D27" s="15">
        <v>186.84</v>
      </c>
      <c r="E27" s="15">
        <v>165.3</v>
      </c>
      <c r="F27" s="15">
        <v>143.5</v>
      </c>
      <c r="G27" s="3"/>
    </row>
    <row r="28" spans="2:7">
      <c r="B28" s="2"/>
      <c r="C28" s="13" t="s">
        <v>134</v>
      </c>
      <c r="D28" s="14">
        <f>SUM(D26:D27)</f>
        <v>1956.84</v>
      </c>
      <c r="E28" s="14">
        <f>SUM(E26:E27)</f>
        <v>1985.3</v>
      </c>
      <c r="F28" s="14">
        <f>SUM(F26:F27)</f>
        <v>1963.5</v>
      </c>
      <c r="G28" s="3"/>
    </row>
    <row r="29" spans="2:7">
      <c r="B29" s="2"/>
      <c r="C29" s="13"/>
      <c r="D29" s="14"/>
      <c r="E29" s="14"/>
      <c r="F29" s="14"/>
      <c r="G29" s="3"/>
    </row>
    <row r="30" spans="2:7">
      <c r="B30" s="8"/>
      <c r="C30" s="16" t="s">
        <v>193</v>
      </c>
      <c r="D30" s="17">
        <f>D28+D24+D17</f>
        <v>34037.270000000004</v>
      </c>
      <c r="E30" s="17">
        <f>E28+E24+E17</f>
        <v>116372.57</v>
      </c>
      <c r="F30" s="17">
        <f>F28+F24+F17</f>
        <v>27458.25</v>
      </c>
      <c r="G30" s="23">
        <f>SUM(D30:F30)</f>
        <v>177868.09000000003</v>
      </c>
    </row>
    <row r="32" spans="2:7" ht="18">
      <c r="B32" s="7" t="s">
        <v>131</v>
      </c>
    </row>
    <row r="34" spans="2:7">
      <c r="B34" s="8" t="s">
        <v>124</v>
      </c>
      <c r="C34" s="8" t="s">
        <v>125</v>
      </c>
      <c r="D34" s="19" t="s">
        <v>127</v>
      </c>
      <c r="E34" s="19" t="s">
        <v>128</v>
      </c>
      <c r="F34" s="19" t="s">
        <v>129</v>
      </c>
      <c r="G34" s="9" t="s">
        <v>126</v>
      </c>
    </row>
    <row r="35" spans="2:7">
      <c r="B35" s="10" t="s">
        <v>3</v>
      </c>
      <c r="C35" s="10"/>
      <c r="D35" s="11"/>
      <c r="E35" s="11"/>
      <c r="F35" s="11"/>
      <c r="G35" s="10"/>
    </row>
    <row r="36" spans="2:7">
      <c r="C36" s="2" t="s">
        <v>33</v>
      </c>
      <c r="D36" s="15"/>
      <c r="E36" s="15">
        <v>80</v>
      </c>
      <c r="F36" s="15"/>
      <c r="G36" s="3"/>
    </row>
    <row r="37" spans="2:7">
      <c r="C37" s="2" t="s">
        <v>34</v>
      </c>
      <c r="D37" s="15">
        <v>45.73</v>
      </c>
      <c r="E37" s="15">
        <v>45.73</v>
      </c>
      <c r="F37" s="15">
        <v>45.73</v>
      </c>
      <c r="G37" s="3"/>
    </row>
    <row r="38" spans="2:7">
      <c r="C38" s="2" t="s">
        <v>35</v>
      </c>
      <c r="D38" s="15">
        <v>169</v>
      </c>
      <c r="E38" s="15"/>
      <c r="F38" s="15"/>
      <c r="G38" s="22" t="s">
        <v>171</v>
      </c>
    </row>
    <row r="39" spans="2:7">
      <c r="C39" s="2" t="s">
        <v>36</v>
      </c>
      <c r="D39" s="15">
        <v>135.30000000000001</v>
      </c>
      <c r="E39" s="15">
        <v>252.15</v>
      </c>
      <c r="F39" s="15">
        <v>332.1</v>
      </c>
      <c r="G39" s="3"/>
    </row>
    <row r="40" spans="2:7" ht="60">
      <c r="C40" s="2" t="s">
        <v>37</v>
      </c>
      <c r="D40" s="15"/>
      <c r="E40" s="15">
        <v>2742.7</v>
      </c>
      <c r="F40" s="15">
        <v>3778.61</v>
      </c>
      <c r="G40" s="22" t="s">
        <v>172</v>
      </c>
    </row>
    <row r="41" spans="2:7">
      <c r="C41" s="2" t="s">
        <v>38</v>
      </c>
      <c r="D41" s="15">
        <v>116</v>
      </c>
      <c r="E41" s="15"/>
      <c r="F41" s="15"/>
      <c r="G41" s="22" t="s">
        <v>175</v>
      </c>
    </row>
    <row r="42" spans="2:7">
      <c r="C42" s="2" t="s">
        <v>39</v>
      </c>
      <c r="D42" s="15">
        <v>209.1</v>
      </c>
      <c r="E42" s="15">
        <v>209.1</v>
      </c>
      <c r="F42" s="15">
        <v>418.2</v>
      </c>
      <c r="G42" s="3"/>
    </row>
    <row r="43" spans="2:7">
      <c r="C43" s="2" t="s">
        <v>40</v>
      </c>
      <c r="D43" s="15">
        <v>151.85</v>
      </c>
      <c r="E43" s="15">
        <v>26.79</v>
      </c>
      <c r="F43" s="15">
        <v>5129.18</v>
      </c>
      <c r="G43" s="22" t="s">
        <v>173</v>
      </c>
    </row>
    <row r="44" spans="2:7">
      <c r="C44" s="18" t="s">
        <v>174</v>
      </c>
      <c r="D44" s="15"/>
      <c r="E44" s="15"/>
      <c r="F44" s="15">
        <v>642.78</v>
      </c>
      <c r="G44" s="22" t="s">
        <v>176</v>
      </c>
    </row>
    <row r="45" spans="2:7" ht="30">
      <c r="C45" s="2" t="s">
        <v>41</v>
      </c>
      <c r="D45" s="15">
        <v>1578</v>
      </c>
      <c r="E45" s="15">
        <v>42630.400000000001</v>
      </c>
      <c r="F45" s="15">
        <v>520.78</v>
      </c>
      <c r="G45" s="22" t="s">
        <v>177</v>
      </c>
    </row>
    <row r="46" spans="2:7">
      <c r="C46" s="2" t="s">
        <v>42</v>
      </c>
      <c r="D46" s="15">
        <v>418.83</v>
      </c>
      <c r="E46" s="15">
        <v>418.83</v>
      </c>
      <c r="F46" s="15">
        <v>418.83</v>
      </c>
      <c r="G46" s="3"/>
    </row>
    <row r="47" spans="2:7" ht="45">
      <c r="C47" s="2" t="s">
        <v>43</v>
      </c>
      <c r="D47" s="15"/>
      <c r="E47" s="15"/>
      <c r="F47" s="15">
        <v>97</v>
      </c>
      <c r="G47" s="22" t="s">
        <v>178</v>
      </c>
    </row>
    <row r="48" spans="2:7">
      <c r="B48" s="2"/>
      <c r="C48" s="13" t="s">
        <v>135</v>
      </c>
      <c r="D48" s="14">
        <f>SUM(D36:D47)</f>
        <v>2823.81</v>
      </c>
      <c r="E48" s="14">
        <f>SUM(E36:E47)</f>
        <v>46405.700000000004</v>
      </c>
      <c r="F48" s="14">
        <f>SUM(F36:F47)</f>
        <v>11383.210000000001</v>
      </c>
      <c r="G48" s="3"/>
    </row>
    <row r="49" spans="2:7">
      <c r="B49" s="10" t="s">
        <v>4</v>
      </c>
      <c r="C49" s="10"/>
      <c r="D49" s="11"/>
      <c r="E49" s="11"/>
      <c r="F49" s="11"/>
      <c r="G49" s="12"/>
    </row>
    <row r="50" spans="2:7">
      <c r="C50" s="2" t="s">
        <v>44</v>
      </c>
      <c r="D50" s="15"/>
      <c r="E50" s="15">
        <v>4.99</v>
      </c>
      <c r="F50" s="15">
        <v>4.99</v>
      </c>
      <c r="G50" s="3"/>
    </row>
    <row r="51" spans="2:7">
      <c r="C51" s="2" t="s">
        <v>45</v>
      </c>
      <c r="D51" s="15">
        <v>3.99</v>
      </c>
      <c r="E51" s="15">
        <v>3.99</v>
      </c>
      <c r="F51" s="15">
        <v>3.99</v>
      </c>
      <c r="G51" s="3"/>
    </row>
    <row r="52" spans="2:7">
      <c r="C52" s="2" t="s">
        <v>46</v>
      </c>
      <c r="D52" s="15"/>
      <c r="E52" s="15"/>
      <c r="F52" s="15">
        <v>15</v>
      </c>
      <c r="G52" s="3"/>
    </row>
    <row r="53" spans="2:7">
      <c r="C53" s="2" t="s">
        <v>47</v>
      </c>
      <c r="D53" s="15">
        <v>9.9</v>
      </c>
      <c r="E53" s="15"/>
      <c r="F53" s="15">
        <v>3.99</v>
      </c>
      <c r="G53" s="3"/>
    </row>
    <row r="54" spans="2:7">
      <c r="C54" s="2" t="s">
        <v>48</v>
      </c>
      <c r="D54" s="15"/>
      <c r="E54" s="15">
        <v>11.99</v>
      </c>
      <c r="F54" s="15">
        <v>9.99</v>
      </c>
      <c r="G54" s="3"/>
    </row>
    <row r="55" spans="2:7">
      <c r="B55" s="2"/>
      <c r="C55" s="13" t="s">
        <v>136</v>
      </c>
      <c r="D55" s="14">
        <f>SUM(D50:D54)</f>
        <v>13.89</v>
      </c>
      <c r="E55" s="14">
        <f>SUM(E50:E54)</f>
        <v>20.97</v>
      </c>
      <c r="F55" s="14">
        <f>SUM(F50:F54)</f>
        <v>37.96</v>
      </c>
      <c r="G55" s="3"/>
    </row>
    <row r="56" spans="2:7">
      <c r="B56" s="10" t="s">
        <v>5</v>
      </c>
      <c r="C56" s="10"/>
      <c r="D56" s="11"/>
      <c r="E56" s="11"/>
      <c r="F56" s="11"/>
      <c r="G56" s="12"/>
    </row>
    <row r="57" spans="2:7">
      <c r="C57" s="2" t="s">
        <v>49</v>
      </c>
      <c r="D57" s="15">
        <v>53</v>
      </c>
      <c r="E57" s="15">
        <v>62</v>
      </c>
      <c r="F57" s="15">
        <v>46</v>
      </c>
      <c r="G57" s="3"/>
    </row>
    <row r="58" spans="2:7">
      <c r="B58" s="2"/>
      <c r="C58" s="13" t="s">
        <v>137</v>
      </c>
      <c r="D58" s="14">
        <f>D57</f>
        <v>53</v>
      </c>
      <c r="E58" s="14">
        <f>E57</f>
        <v>62</v>
      </c>
      <c r="F58" s="14">
        <f>F57</f>
        <v>46</v>
      </c>
      <c r="G58" s="3"/>
    </row>
    <row r="59" spans="2:7">
      <c r="B59" s="10" t="s">
        <v>6</v>
      </c>
      <c r="C59" s="10"/>
      <c r="D59" s="11"/>
      <c r="E59" s="11"/>
      <c r="F59" s="11"/>
      <c r="G59" s="12"/>
    </row>
    <row r="60" spans="2:7">
      <c r="C60" s="2" t="s">
        <v>16</v>
      </c>
      <c r="D60" s="15"/>
      <c r="E60" s="15">
        <v>74</v>
      </c>
      <c r="F60" s="15"/>
      <c r="G60" s="3"/>
    </row>
    <row r="61" spans="2:7">
      <c r="B61" s="2"/>
      <c r="C61" s="13" t="s">
        <v>138</v>
      </c>
      <c r="D61" s="14">
        <f>SUM(D60)</f>
        <v>0</v>
      </c>
      <c r="E61" s="14">
        <f>SUM(E60)</f>
        <v>74</v>
      </c>
      <c r="F61" s="14">
        <f>SUM(F60)</f>
        <v>0</v>
      </c>
      <c r="G61" s="3"/>
    </row>
    <row r="62" spans="2:7">
      <c r="B62" s="10" t="s">
        <v>7</v>
      </c>
      <c r="C62" s="10"/>
      <c r="D62" s="11"/>
      <c r="E62" s="11"/>
      <c r="F62" s="11"/>
      <c r="G62" s="12"/>
    </row>
    <row r="63" spans="2:7">
      <c r="C63" s="2" t="s">
        <v>50</v>
      </c>
      <c r="D63" s="15"/>
      <c r="E63" s="15">
        <v>10.44</v>
      </c>
      <c r="F63" s="15"/>
      <c r="G63" s="3"/>
    </row>
    <row r="64" spans="2:7">
      <c r="C64" s="2" t="s">
        <v>51</v>
      </c>
      <c r="D64" s="15"/>
      <c r="E64" s="15">
        <v>155.30000000000001</v>
      </c>
      <c r="F64" s="15"/>
      <c r="G64" s="3"/>
    </row>
    <row r="65" spans="2:7">
      <c r="C65" s="2" t="s">
        <v>23</v>
      </c>
      <c r="D65" s="15">
        <v>21.98</v>
      </c>
      <c r="E65" s="15">
        <f>47.6+16.99</f>
        <v>64.59</v>
      </c>
      <c r="F65" s="15">
        <v>33.979999999999997</v>
      </c>
      <c r="G65" s="3"/>
    </row>
    <row r="66" spans="2:7">
      <c r="B66" s="2"/>
      <c r="C66" s="13" t="s">
        <v>139</v>
      </c>
      <c r="D66" s="14">
        <f>SUM(D63:D65)</f>
        <v>21.98</v>
      </c>
      <c r="E66" s="14">
        <f>SUM(E63:E65)</f>
        <v>230.33</v>
      </c>
      <c r="F66" s="14">
        <f>SUM(F63:F65)</f>
        <v>33.979999999999997</v>
      </c>
      <c r="G66" s="3"/>
    </row>
    <row r="67" spans="2:7">
      <c r="B67" s="10" t="s">
        <v>8</v>
      </c>
      <c r="C67" s="10"/>
      <c r="D67" s="11"/>
      <c r="E67" s="11"/>
      <c r="F67" s="11"/>
      <c r="G67" s="12"/>
    </row>
    <row r="68" spans="2:7">
      <c r="C68" s="2" t="s">
        <v>52</v>
      </c>
      <c r="D68" s="15"/>
      <c r="E68" s="15"/>
      <c r="F68" s="15">
        <v>1166.08</v>
      </c>
      <c r="G68" s="3"/>
    </row>
    <row r="69" spans="2:7">
      <c r="C69" s="2" t="s">
        <v>53</v>
      </c>
      <c r="D69" s="15">
        <v>49</v>
      </c>
      <c r="E69" s="15"/>
      <c r="F69" s="15"/>
      <c r="G69" s="3"/>
    </row>
    <row r="70" spans="2:7">
      <c r="C70" s="2" t="s">
        <v>54</v>
      </c>
      <c r="D70" s="15">
        <v>107.6</v>
      </c>
      <c r="E70" s="15"/>
      <c r="F70" s="15">
        <v>490</v>
      </c>
      <c r="G70" s="3"/>
    </row>
    <row r="71" spans="2:7">
      <c r="B71" s="2"/>
      <c r="C71" s="13" t="s">
        <v>140</v>
      </c>
      <c r="D71" s="14">
        <f>SUM(D68:D70)</f>
        <v>156.6</v>
      </c>
      <c r="E71" s="14">
        <f>SUM(E68:E70)</f>
        <v>0</v>
      </c>
      <c r="F71" s="14">
        <f>SUM(F68:F70)</f>
        <v>1656.08</v>
      </c>
      <c r="G71" s="3"/>
    </row>
    <row r="72" spans="2:7">
      <c r="B72" s="10" t="s">
        <v>9</v>
      </c>
      <c r="C72" s="10"/>
      <c r="D72" s="11"/>
      <c r="E72" s="11"/>
      <c r="F72" s="11"/>
      <c r="G72" s="12"/>
    </row>
    <row r="73" spans="2:7">
      <c r="C73" s="2" t="s">
        <v>55</v>
      </c>
      <c r="D73" s="15">
        <v>17.96</v>
      </c>
      <c r="E73" s="15">
        <v>48.76</v>
      </c>
      <c r="F73" s="15">
        <v>34.31</v>
      </c>
      <c r="G73" s="3"/>
    </row>
    <row r="74" spans="2:7">
      <c r="C74" s="2" t="s">
        <v>56</v>
      </c>
      <c r="D74" s="15">
        <v>19.989999999999998</v>
      </c>
      <c r="E74" s="15">
        <v>7.99</v>
      </c>
      <c r="F74" s="15">
        <v>12.98</v>
      </c>
      <c r="G74" s="3"/>
    </row>
    <row r="75" spans="2:7">
      <c r="C75" s="2" t="s">
        <v>50</v>
      </c>
      <c r="D75" s="15">
        <f>51.12+2.99</f>
        <v>54.11</v>
      </c>
      <c r="E75" s="15">
        <v>18.989999999999998</v>
      </c>
      <c r="F75" s="15">
        <f>23.17+50.29</f>
        <v>73.460000000000008</v>
      </c>
      <c r="G75" s="3"/>
    </row>
    <row r="76" spans="2:7">
      <c r="C76" s="2" t="s">
        <v>57</v>
      </c>
      <c r="D76" s="15">
        <v>4.6900000000000004</v>
      </c>
      <c r="E76" s="15">
        <v>19.829999999999998</v>
      </c>
      <c r="F76" s="15">
        <v>5.63</v>
      </c>
      <c r="G76" s="3"/>
    </row>
    <row r="77" spans="2:7">
      <c r="C77" s="2" t="s">
        <v>58</v>
      </c>
      <c r="D77" s="15">
        <v>12.97</v>
      </c>
      <c r="E77" s="15">
        <v>23.97</v>
      </c>
      <c r="F77" s="15">
        <v>11.67</v>
      </c>
      <c r="G77" s="3"/>
    </row>
    <row r="78" spans="2:7">
      <c r="C78" s="2" t="s">
        <v>59</v>
      </c>
      <c r="D78" s="15"/>
      <c r="E78" s="15"/>
      <c r="F78" s="15">
        <v>21.33</v>
      </c>
      <c r="G78" s="3"/>
    </row>
    <row r="79" spans="2:7">
      <c r="C79" s="2" t="s">
        <v>60</v>
      </c>
      <c r="D79" s="15">
        <v>7.96</v>
      </c>
      <c r="E79" s="15">
        <v>3.98</v>
      </c>
      <c r="F79" s="15">
        <v>5.97</v>
      </c>
      <c r="G79" s="3"/>
    </row>
    <row r="80" spans="2:7">
      <c r="C80" s="2" t="s">
        <v>61</v>
      </c>
      <c r="D80" s="15">
        <v>5.18</v>
      </c>
      <c r="E80" s="15">
        <v>11.47</v>
      </c>
      <c r="F80" s="15">
        <v>13.71</v>
      </c>
      <c r="G80" s="3"/>
    </row>
    <row r="81" spans="2:7">
      <c r="C81" s="2" t="s">
        <v>62</v>
      </c>
      <c r="D81" s="15">
        <v>17.989999999999998</v>
      </c>
      <c r="E81" s="15"/>
      <c r="F81" s="15">
        <v>17.989999999999998</v>
      </c>
      <c r="G81" s="3"/>
    </row>
    <row r="82" spans="2:7">
      <c r="B82" s="2"/>
      <c r="C82" s="13" t="s">
        <v>141</v>
      </c>
      <c r="D82" s="14">
        <f>SUM(D73:D81)</f>
        <v>140.85</v>
      </c>
      <c r="E82" s="14">
        <f>SUM(E73:E81)</f>
        <v>134.99</v>
      </c>
      <c r="F82" s="14">
        <f>SUM(F73:F81)</f>
        <v>197.05</v>
      </c>
      <c r="G82" s="3"/>
    </row>
    <row r="83" spans="2:7">
      <c r="B83" s="10" t="s">
        <v>10</v>
      </c>
      <c r="C83" s="10"/>
      <c r="D83" s="11"/>
      <c r="E83" s="11"/>
      <c r="F83" s="11"/>
      <c r="G83" s="12"/>
    </row>
    <row r="84" spans="2:7">
      <c r="C84" s="2" t="s">
        <v>63</v>
      </c>
      <c r="D84" s="15">
        <v>82.74</v>
      </c>
      <c r="E84" s="15">
        <v>71.47</v>
      </c>
      <c r="F84" s="15">
        <v>31.87</v>
      </c>
      <c r="G84" s="3"/>
    </row>
    <row r="85" spans="2:7">
      <c r="C85" s="2" t="s">
        <v>64</v>
      </c>
      <c r="D85" s="15">
        <v>32.950000000000003</v>
      </c>
      <c r="E85" s="15">
        <v>8.98</v>
      </c>
      <c r="F85" s="15">
        <v>20</v>
      </c>
      <c r="G85" s="3"/>
    </row>
    <row r="86" spans="2:7" ht="45">
      <c r="C86" s="2" t="s">
        <v>50</v>
      </c>
      <c r="D86" s="15">
        <v>121.5</v>
      </c>
      <c r="E86" s="15">
        <v>266.89</v>
      </c>
      <c r="F86" s="15">
        <v>196.64</v>
      </c>
      <c r="G86" s="22" t="s">
        <v>179</v>
      </c>
    </row>
    <row r="87" spans="2:7">
      <c r="C87" s="2" t="s">
        <v>65</v>
      </c>
      <c r="D87" s="15">
        <v>79.09</v>
      </c>
      <c r="E87" s="15">
        <v>209.16</v>
      </c>
      <c r="F87" s="15">
        <v>53.88</v>
      </c>
      <c r="G87" s="3"/>
    </row>
    <row r="88" spans="2:7">
      <c r="C88" s="2" t="s">
        <v>66</v>
      </c>
      <c r="D88" s="15">
        <v>20</v>
      </c>
      <c r="E88" s="15">
        <v>10</v>
      </c>
      <c r="F88" s="15">
        <v>47</v>
      </c>
      <c r="G88" s="3"/>
    </row>
    <row r="89" spans="2:7">
      <c r="C89" s="2" t="s">
        <v>67</v>
      </c>
      <c r="D89" s="15"/>
      <c r="E89" s="15"/>
      <c r="F89" s="15">
        <v>49.98</v>
      </c>
      <c r="G89" s="3"/>
    </row>
    <row r="90" spans="2:7">
      <c r="B90" s="2"/>
      <c r="C90" s="13" t="s">
        <v>142</v>
      </c>
      <c r="D90" s="14">
        <f>SUM(D84:D89)</f>
        <v>336.28</v>
      </c>
      <c r="E90" s="14">
        <f>SUM(E84:E89)</f>
        <v>566.5</v>
      </c>
      <c r="F90" s="14">
        <f>SUM(F84:F89)</f>
        <v>399.37</v>
      </c>
      <c r="G90" s="3"/>
    </row>
    <row r="91" spans="2:7">
      <c r="B91" s="10" t="s">
        <v>158</v>
      </c>
      <c r="C91" s="10"/>
      <c r="D91" s="11"/>
      <c r="E91" s="11"/>
      <c r="F91" s="11"/>
      <c r="G91" s="12"/>
    </row>
    <row r="92" spans="2:7" ht="30">
      <c r="C92" s="18" t="s">
        <v>159</v>
      </c>
      <c r="D92" s="15">
        <v>57.41</v>
      </c>
      <c r="E92" s="15">
        <v>58.6</v>
      </c>
      <c r="F92" s="15">
        <v>181.33</v>
      </c>
      <c r="G92" s="3" t="s">
        <v>161</v>
      </c>
    </row>
    <row r="93" spans="2:7">
      <c r="B93" s="2"/>
      <c r="C93" s="13" t="s">
        <v>160</v>
      </c>
      <c r="D93" s="14">
        <f>D92</f>
        <v>57.41</v>
      </c>
      <c r="E93" s="14">
        <f>E92</f>
        <v>58.6</v>
      </c>
      <c r="F93" s="14">
        <f>F92</f>
        <v>181.33</v>
      </c>
      <c r="G93" s="3"/>
    </row>
    <row r="94" spans="2:7">
      <c r="B94" s="10" t="s">
        <v>11</v>
      </c>
      <c r="C94" s="10"/>
      <c r="D94" s="11"/>
      <c r="E94" s="11"/>
      <c r="F94" s="11"/>
      <c r="G94" s="12"/>
    </row>
    <row r="95" spans="2:7">
      <c r="C95" s="2" t="s">
        <v>68</v>
      </c>
      <c r="D95" s="15">
        <v>1593.2</v>
      </c>
      <c r="E95" s="15">
        <v>1363.78</v>
      </c>
      <c r="F95" s="15">
        <v>1408.84</v>
      </c>
      <c r="G95" s="3"/>
    </row>
    <row r="96" spans="2:7">
      <c r="C96" s="2" t="s">
        <v>69</v>
      </c>
      <c r="D96" s="15">
        <v>230.87</v>
      </c>
      <c r="E96" s="15">
        <v>109.18</v>
      </c>
      <c r="F96" s="15">
        <v>57.8</v>
      </c>
      <c r="G96" s="3"/>
    </row>
    <row r="97" spans="2:7">
      <c r="C97" s="2" t="s">
        <v>70</v>
      </c>
      <c r="D97" s="15">
        <v>12.56</v>
      </c>
      <c r="E97" s="15">
        <v>12.84</v>
      </c>
      <c r="F97" s="15"/>
      <c r="G97" s="3"/>
    </row>
    <row r="98" spans="2:7">
      <c r="C98" s="2" t="s">
        <v>71</v>
      </c>
      <c r="D98" s="15">
        <v>231.43</v>
      </c>
      <c r="E98" s="15">
        <v>303.48</v>
      </c>
      <c r="F98" s="15">
        <v>123.9</v>
      </c>
      <c r="G98" s="3"/>
    </row>
    <row r="99" spans="2:7">
      <c r="C99" s="2" t="s">
        <v>72</v>
      </c>
      <c r="D99" s="15">
        <v>181.56</v>
      </c>
      <c r="E99" s="15">
        <v>130.72</v>
      </c>
      <c r="F99" s="15">
        <v>100.97</v>
      </c>
      <c r="G99" s="3"/>
    </row>
    <row r="100" spans="2:7">
      <c r="C100" s="2" t="s">
        <v>73</v>
      </c>
      <c r="D100" s="15">
        <v>55.42</v>
      </c>
      <c r="E100" s="15">
        <v>78.39</v>
      </c>
      <c r="F100" s="15">
        <v>92.97</v>
      </c>
      <c r="G100" s="3"/>
    </row>
    <row r="101" spans="2:7" ht="30">
      <c r="C101" s="2" t="s">
        <v>74</v>
      </c>
      <c r="D101" s="15">
        <v>15</v>
      </c>
      <c r="E101" s="15"/>
      <c r="F101" s="15">
        <v>280.66000000000003</v>
      </c>
      <c r="G101" s="22" t="s">
        <v>180</v>
      </c>
    </row>
    <row r="102" spans="2:7">
      <c r="B102" s="2"/>
      <c r="C102" s="13" t="s">
        <v>143</v>
      </c>
      <c r="D102" s="14">
        <f>SUM(D95:D101)</f>
        <v>2320.04</v>
      </c>
      <c r="E102" s="14">
        <f>SUM(E95:E101)</f>
        <v>1998.39</v>
      </c>
      <c r="F102" s="14">
        <f>SUM(F95:F101)</f>
        <v>2065.14</v>
      </c>
      <c r="G102" s="3"/>
    </row>
    <row r="103" spans="2:7">
      <c r="B103" s="10" t="s">
        <v>12</v>
      </c>
      <c r="C103" s="10"/>
      <c r="D103" s="11"/>
      <c r="E103" s="11"/>
      <c r="F103" s="11"/>
      <c r="G103" s="12"/>
    </row>
    <row r="104" spans="2:7">
      <c r="C104" s="2" t="s">
        <v>75</v>
      </c>
      <c r="D104" s="15"/>
      <c r="E104" s="15"/>
      <c r="F104" s="15">
        <v>37.58</v>
      </c>
      <c r="G104" s="3"/>
    </row>
    <row r="105" spans="2:7">
      <c r="B105" s="2"/>
      <c r="C105" s="13" t="s">
        <v>144</v>
      </c>
      <c r="D105" s="14">
        <f>SUM(D104)</f>
        <v>0</v>
      </c>
      <c r="E105" s="14">
        <f>SUM(E104)</f>
        <v>0</v>
      </c>
      <c r="F105" s="14">
        <f>SUM(F104)</f>
        <v>37.58</v>
      </c>
      <c r="G105" s="3"/>
    </row>
    <row r="106" spans="2:7">
      <c r="B106" s="10" t="s">
        <v>13</v>
      </c>
      <c r="C106" s="10"/>
      <c r="D106" s="11"/>
      <c r="E106" s="11"/>
      <c r="F106" s="11"/>
      <c r="G106" s="12"/>
    </row>
    <row r="107" spans="2:7">
      <c r="C107" s="2" t="s">
        <v>76</v>
      </c>
      <c r="D107" s="15">
        <v>5408</v>
      </c>
      <c r="E107" s="15">
        <v>5457</v>
      </c>
      <c r="F107" s="15">
        <v>5457</v>
      </c>
      <c r="G107" s="3"/>
    </row>
    <row r="108" spans="2:7">
      <c r="C108" s="18" t="s">
        <v>157</v>
      </c>
      <c r="D108" s="15">
        <v>2855.9</v>
      </c>
      <c r="E108" s="15">
        <v>2862.29</v>
      </c>
      <c r="F108" s="15">
        <v>2862.3</v>
      </c>
      <c r="G108" s="3"/>
    </row>
    <row r="109" spans="2:7">
      <c r="B109" s="2"/>
      <c r="C109" s="13" t="s">
        <v>145</v>
      </c>
      <c r="D109" s="14">
        <f>SUM(D107:D108)</f>
        <v>8263.9</v>
      </c>
      <c r="E109" s="14">
        <f>SUM(E107:E108)</f>
        <v>8319.2900000000009</v>
      </c>
      <c r="F109" s="14">
        <f>SUM(F107:F108)</f>
        <v>8319.2999999999993</v>
      </c>
      <c r="G109" s="3"/>
    </row>
    <row r="110" spans="2:7">
      <c r="B110" s="10" t="s">
        <v>14</v>
      </c>
      <c r="C110" s="10"/>
      <c r="D110" s="11"/>
      <c r="E110" s="11"/>
      <c r="F110" s="11"/>
      <c r="G110" s="12"/>
    </row>
    <row r="111" spans="2:7">
      <c r="C111" s="2" t="s">
        <v>77</v>
      </c>
      <c r="D111" s="15"/>
      <c r="E111" s="15">
        <v>51.98</v>
      </c>
      <c r="F111" s="15">
        <v>244.18</v>
      </c>
      <c r="G111" s="3"/>
    </row>
    <row r="112" spans="2:7">
      <c r="C112" s="2" t="s">
        <v>78</v>
      </c>
      <c r="D112" s="15">
        <v>0.6</v>
      </c>
      <c r="E112" s="15"/>
      <c r="F112" s="15">
        <v>49.98</v>
      </c>
      <c r="G112" s="3"/>
    </row>
    <row r="113" spans="2:7">
      <c r="C113" s="2" t="s">
        <v>50</v>
      </c>
      <c r="D113" s="15"/>
      <c r="E113" s="15">
        <v>23.88</v>
      </c>
      <c r="F113" s="15">
        <v>4.99</v>
      </c>
      <c r="G113" s="3"/>
    </row>
    <row r="114" spans="2:7">
      <c r="C114" s="2" t="s">
        <v>79</v>
      </c>
      <c r="D114" s="15">
        <v>67.84</v>
      </c>
      <c r="E114" s="15">
        <v>98.3</v>
      </c>
      <c r="F114" s="15"/>
      <c r="G114" s="3"/>
    </row>
    <row r="115" spans="2:7">
      <c r="C115" s="2" t="s">
        <v>80</v>
      </c>
      <c r="D115" s="15">
        <v>11.99</v>
      </c>
      <c r="E115" s="15">
        <v>21</v>
      </c>
      <c r="F115" s="15">
        <v>39.36</v>
      </c>
      <c r="G115" s="3"/>
    </row>
    <row r="116" spans="2:7">
      <c r="C116" s="2" t="s">
        <v>81</v>
      </c>
      <c r="D116" s="15"/>
      <c r="E116" s="15">
        <v>3.99</v>
      </c>
      <c r="F116" s="15">
        <v>8.99</v>
      </c>
      <c r="G116" s="3"/>
    </row>
    <row r="117" spans="2:7">
      <c r="C117" s="2" t="s">
        <v>82</v>
      </c>
      <c r="D117" s="15">
        <v>19.989999999999998</v>
      </c>
      <c r="E117" s="15"/>
      <c r="F117" s="15"/>
      <c r="G117" s="3"/>
    </row>
    <row r="118" spans="2:7">
      <c r="B118" s="2"/>
      <c r="C118" s="13" t="s">
        <v>146</v>
      </c>
      <c r="D118" s="14">
        <f>SUM(D111:D117)</f>
        <v>100.41999999999999</v>
      </c>
      <c r="E118" s="14">
        <f>SUM(E111:E117)</f>
        <v>199.15</v>
      </c>
      <c r="F118" s="14">
        <f>SUM(F111:F117)</f>
        <v>347.50000000000006</v>
      </c>
      <c r="G118" s="3"/>
    </row>
    <row r="119" spans="2:7">
      <c r="B119" s="10" t="s">
        <v>15</v>
      </c>
      <c r="C119" s="10"/>
      <c r="D119" s="11"/>
      <c r="E119" s="11"/>
      <c r="F119" s="11"/>
      <c r="G119" s="12"/>
    </row>
    <row r="120" spans="2:7">
      <c r="C120" s="2" t="s">
        <v>83</v>
      </c>
      <c r="D120" s="15"/>
      <c r="E120" s="15">
        <v>250</v>
      </c>
      <c r="F120" s="15">
        <v>150</v>
      </c>
      <c r="G120" s="3"/>
    </row>
    <row r="121" spans="2:7">
      <c r="C121" s="2" t="s">
        <v>84</v>
      </c>
      <c r="D121" s="15">
        <v>39.979999999999997</v>
      </c>
      <c r="E121" s="15">
        <v>43.98</v>
      </c>
      <c r="F121" s="15">
        <v>19.53</v>
      </c>
      <c r="G121" s="3"/>
    </row>
    <row r="122" spans="2:7">
      <c r="B122" s="2"/>
      <c r="C122" s="13" t="s">
        <v>147</v>
      </c>
      <c r="D122" s="14">
        <f>SUM(D120:D121)</f>
        <v>39.979999999999997</v>
      </c>
      <c r="E122" s="14">
        <f>SUM(E120:E121)</f>
        <v>293.98</v>
      </c>
      <c r="F122" s="14">
        <f>SUM(F120:F121)</f>
        <v>169.53</v>
      </c>
      <c r="G122" s="3"/>
    </row>
    <row r="123" spans="2:7">
      <c r="B123" s="10" t="s">
        <v>16</v>
      </c>
      <c r="C123" s="10"/>
      <c r="D123" s="11"/>
      <c r="E123" s="11"/>
      <c r="F123" s="11"/>
      <c r="G123" s="12"/>
    </row>
    <row r="124" spans="2:7">
      <c r="C124" s="2" t="s">
        <v>85</v>
      </c>
      <c r="D124" s="15"/>
      <c r="E124" s="15">
        <v>2.66</v>
      </c>
      <c r="F124" s="15"/>
      <c r="G124" s="3"/>
    </row>
    <row r="125" spans="2:7">
      <c r="C125" s="2" t="s">
        <v>86</v>
      </c>
      <c r="D125" s="15">
        <v>91</v>
      </c>
      <c r="E125" s="15">
        <v>14</v>
      </c>
      <c r="F125" s="15">
        <v>4</v>
      </c>
      <c r="G125" s="3"/>
    </row>
    <row r="126" spans="2:7">
      <c r="C126" s="2" t="s">
        <v>87</v>
      </c>
      <c r="D126" s="15">
        <v>27.2</v>
      </c>
      <c r="E126" s="15">
        <v>61.4</v>
      </c>
      <c r="F126" s="15">
        <v>37.799999999999997</v>
      </c>
      <c r="G126" s="3"/>
    </row>
    <row r="127" spans="2:7">
      <c r="C127" s="2" t="s">
        <v>88</v>
      </c>
      <c r="D127" s="15"/>
      <c r="E127" s="15">
        <v>383.4</v>
      </c>
      <c r="F127" s="15"/>
      <c r="G127" s="3"/>
    </row>
    <row r="128" spans="2:7">
      <c r="C128" s="2" t="s">
        <v>89</v>
      </c>
      <c r="D128" s="15">
        <v>94.99</v>
      </c>
      <c r="E128" s="15">
        <v>94.99</v>
      </c>
      <c r="F128" s="15">
        <v>94.99</v>
      </c>
      <c r="G128" s="22" t="s">
        <v>181</v>
      </c>
    </row>
    <row r="129" spans="2:7">
      <c r="C129" s="2" t="s">
        <v>14</v>
      </c>
      <c r="D129" s="15">
        <v>1554.5</v>
      </c>
      <c r="E129" s="15">
        <v>1554.5</v>
      </c>
      <c r="F129" s="15">
        <v>1554.5</v>
      </c>
      <c r="G129" s="22" t="s">
        <v>182</v>
      </c>
    </row>
    <row r="130" spans="2:7">
      <c r="C130" s="2" t="s">
        <v>90</v>
      </c>
      <c r="D130" s="15"/>
      <c r="E130" s="15"/>
      <c r="F130" s="15">
        <v>5.5</v>
      </c>
      <c r="G130" s="3"/>
    </row>
    <row r="131" spans="2:7">
      <c r="C131" s="2" t="s">
        <v>91</v>
      </c>
      <c r="D131" s="15">
        <v>10.02</v>
      </c>
      <c r="E131" s="15">
        <v>302.77999999999997</v>
      </c>
      <c r="F131" s="15"/>
      <c r="G131" s="22" t="s">
        <v>183</v>
      </c>
    </row>
    <row r="132" spans="2:7">
      <c r="C132" s="2" t="s">
        <v>92</v>
      </c>
      <c r="D132" s="15">
        <v>100</v>
      </c>
      <c r="E132" s="15">
        <v>100</v>
      </c>
      <c r="F132" s="15">
        <v>100</v>
      </c>
      <c r="G132" s="3"/>
    </row>
    <row r="133" spans="2:7">
      <c r="C133" s="2" t="s">
        <v>93</v>
      </c>
      <c r="D133" s="15"/>
      <c r="E133" s="15">
        <v>40</v>
      </c>
      <c r="F133" s="15"/>
      <c r="G133" s="3"/>
    </row>
    <row r="134" spans="2:7">
      <c r="C134" s="2" t="s">
        <v>94</v>
      </c>
      <c r="D134" s="15">
        <v>175.75</v>
      </c>
      <c r="E134" s="15">
        <v>93.48</v>
      </c>
      <c r="F134" s="15">
        <v>43.61</v>
      </c>
      <c r="G134" s="22" t="s">
        <v>184</v>
      </c>
    </row>
    <row r="135" spans="2:7">
      <c r="C135" s="2" t="s">
        <v>95</v>
      </c>
      <c r="D135" s="15">
        <v>27.99</v>
      </c>
      <c r="E135" s="15">
        <v>27.99</v>
      </c>
      <c r="F135" s="15">
        <v>27.99</v>
      </c>
      <c r="G135" s="3"/>
    </row>
    <row r="136" spans="2:7">
      <c r="B136" s="2"/>
      <c r="C136" s="13" t="s">
        <v>148</v>
      </c>
      <c r="D136" s="14">
        <f>SUM(D124:D135)</f>
        <v>2081.4499999999998</v>
      </c>
      <c r="E136" s="14">
        <f>SUM(E124:E135)</f>
        <v>2675.1999999999994</v>
      </c>
      <c r="F136" s="14">
        <f>SUM(F124:F135)</f>
        <v>1868.3899999999999</v>
      </c>
      <c r="G136" s="3"/>
    </row>
    <row r="137" spans="2:7">
      <c r="B137" s="10" t="s">
        <v>17</v>
      </c>
      <c r="C137" s="10"/>
      <c r="D137" s="11"/>
      <c r="E137" s="11"/>
      <c r="F137" s="11"/>
      <c r="G137" s="12"/>
    </row>
    <row r="138" spans="2:7">
      <c r="C138" s="2" t="s">
        <v>96</v>
      </c>
      <c r="D138" s="15">
        <v>234.16</v>
      </c>
      <c r="E138" s="15">
        <v>188.64</v>
      </c>
      <c r="F138" s="15">
        <v>143.49</v>
      </c>
      <c r="G138" s="3"/>
    </row>
    <row r="139" spans="2:7" ht="30">
      <c r="C139" s="2" t="s">
        <v>97</v>
      </c>
      <c r="D139" s="15">
        <v>934</v>
      </c>
      <c r="E139" s="15">
        <v>156</v>
      </c>
      <c r="F139" s="15">
        <v>4306</v>
      </c>
      <c r="G139" s="22" t="s">
        <v>187</v>
      </c>
    </row>
    <row r="140" spans="2:7">
      <c r="C140" s="2" t="s">
        <v>98</v>
      </c>
      <c r="D140" s="15"/>
      <c r="E140" s="15">
        <v>115</v>
      </c>
      <c r="F140" s="15">
        <v>156</v>
      </c>
      <c r="G140" s="22" t="s">
        <v>186</v>
      </c>
    </row>
    <row r="141" spans="2:7">
      <c r="C141" s="2" t="s">
        <v>99</v>
      </c>
      <c r="D141" s="15">
        <v>4972</v>
      </c>
      <c r="E141" s="15"/>
      <c r="F141" s="15"/>
      <c r="G141" s="22" t="s">
        <v>185</v>
      </c>
    </row>
    <row r="142" spans="2:7">
      <c r="C142" s="2" t="s">
        <v>100</v>
      </c>
      <c r="D142" s="15"/>
      <c r="E142" s="15"/>
      <c r="F142" s="15">
        <v>1013.95</v>
      </c>
      <c r="G142" s="3"/>
    </row>
    <row r="143" spans="2:7">
      <c r="B143" s="2"/>
      <c r="C143" s="13" t="s">
        <v>149</v>
      </c>
      <c r="D143" s="14">
        <f>SUM(D138:D142)</f>
        <v>6140.16</v>
      </c>
      <c r="E143" s="14">
        <f>SUM(E138:E142)</f>
        <v>459.64</v>
      </c>
      <c r="F143" s="14">
        <f>SUM(F138:F142)</f>
        <v>5619.44</v>
      </c>
      <c r="G143" s="3"/>
    </row>
    <row r="144" spans="2:7">
      <c r="B144" s="10" t="s">
        <v>18</v>
      </c>
      <c r="C144" s="10"/>
      <c r="D144" s="11"/>
      <c r="E144" s="11"/>
      <c r="F144" s="11"/>
      <c r="G144" s="12"/>
    </row>
    <row r="145" spans="2:7">
      <c r="C145" s="2" t="s">
        <v>101</v>
      </c>
      <c r="D145" s="15">
        <v>39.979999999999997</v>
      </c>
      <c r="E145" s="15">
        <v>79.37</v>
      </c>
      <c r="F145" s="15">
        <v>138.65</v>
      </c>
      <c r="G145" s="3"/>
    </row>
    <row r="146" spans="2:7">
      <c r="B146" s="2"/>
      <c r="C146" s="13" t="s">
        <v>150</v>
      </c>
      <c r="D146" s="14">
        <f>SUM(D145:D145)</f>
        <v>39.979999999999997</v>
      </c>
      <c r="E146" s="14">
        <f>SUM(E145:E145)</f>
        <v>79.37</v>
      </c>
      <c r="F146" s="14">
        <f>SUM(F145:F145)</f>
        <v>138.65</v>
      </c>
      <c r="G146" s="3"/>
    </row>
    <row r="147" spans="2:7">
      <c r="B147" s="10" t="s">
        <v>19</v>
      </c>
      <c r="C147" s="10"/>
      <c r="D147" s="11"/>
      <c r="E147" s="11"/>
      <c r="F147" s="11"/>
      <c r="G147" s="12"/>
    </row>
    <row r="148" spans="2:7">
      <c r="C148" s="2" t="s">
        <v>35</v>
      </c>
      <c r="D148" s="15"/>
      <c r="E148" s="15">
        <v>500</v>
      </c>
      <c r="F148" s="15">
        <v>3200</v>
      </c>
      <c r="G148" s="22" t="s">
        <v>189</v>
      </c>
    </row>
    <row r="149" spans="2:7">
      <c r="C149" s="2" t="s">
        <v>102</v>
      </c>
      <c r="D149" s="15">
        <v>40</v>
      </c>
      <c r="E149" s="15">
        <v>54</v>
      </c>
      <c r="F149" s="15">
        <v>61</v>
      </c>
      <c r="G149" s="22" t="s">
        <v>188</v>
      </c>
    </row>
    <row r="150" spans="2:7">
      <c r="C150" s="2" t="s">
        <v>103</v>
      </c>
      <c r="D150" s="15"/>
      <c r="E150" s="15"/>
      <c r="F150" s="15">
        <v>85</v>
      </c>
      <c r="G150" s="3"/>
    </row>
    <row r="151" spans="2:7">
      <c r="C151" s="2" t="s">
        <v>104</v>
      </c>
      <c r="D151" s="15"/>
      <c r="E151" s="15">
        <v>169.99</v>
      </c>
      <c r="F151" s="15"/>
      <c r="G151" s="3"/>
    </row>
    <row r="152" spans="2:7">
      <c r="B152" s="2"/>
      <c r="C152" s="13" t="s">
        <v>151</v>
      </c>
      <c r="D152" s="14">
        <f>SUM(D148:D151)</f>
        <v>40</v>
      </c>
      <c r="E152" s="14">
        <f>SUM(E148:E151)</f>
        <v>723.99</v>
      </c>
      <c r="F152" s="14">
        <f>SUM(F148:F151)</f>
        <v>3346</v>
      </c>
      <c r="G152" s="3"/>
    </row>
    <row r="153" spans="2:7">
      <c r="B153" s="10" t="s">
        <v>20</v>
      </c>
      <c r="C153" s="10"/>
      <c r="D153" s="11"/>
      <c r="E153" s="11"/>
      <c r="F153" s="11"/>
      <c r="G153" s="12"/>
    </row>
    <row r="154" spans="2:7">
      <c r="C154" s="2" t="s">
        <v>50</v>
      </c>
      <c r="D154" s="15">
        <v>7</v>
      </c>
      <c r="E154" s="15">
        <v>12.99</v>
      </c>
      <c r="F154" s="15"/>
      <c r="G154" s="3"/>
    </row>
    <row r="155" spans="2:7">
      <c r="B155" s="2"/>
      <c r="C155" s="13" t="s">
        <v>152</v>
      </c>
      <c r="D155" s="14">
        <f>SUM(D154)</f>
        <v>7</v>
      </c>
      <c r="E155" s="14">
        <f>SUM(E154)</f>
        <v>12.99</v>
      </c>
      <c r="F155" s="14">
        <f>SUM(F154)</f>
        <v>0</v>
      </c>
      <c r="G155" s="3"/>
    </row>
    <row r="156" spans="2:7">
      <c r="B156" s="10" t="s">
        <v>21</v>
      </c>
      <c r="C156" s="10"/>
      <c r="D156" s="11"/>
      <c r="E156" s="11"/>
      <c r="F156" s="11"/>
      <c r="G156" s="12"/>
    </row>
    <row r="157" spans="2:7">
      <c r="C157" s="2" t="s">
        <v>105</v>
      </c>
      <c r="D157" s="15"/>
      <c r="E157" s="15">
        <v>2.2000000000000002</v>
      </c>
      <c r="F157" s="15">
        <v>59.8</v>
      </c>
      <c r="G157" s="3"/>
    </row>
    <row r="158" spans="2:7">
      <c r="C158" s="2" t="s">
        <v>50</v>
      </c>
      <c r="D158" s="15">
        <v>73.5</v>
      </c>
      <c r="E158" s="15"/>
      <c r="F158" s="15"/>
      <c r="G158" s="3"/>
    </row>
    <row r="159" spans="2:7">
      <c r="C159" s="2" t="s">
        <v>106</v>
      </c>
      <c r="D159" s="15">
        <v>1688</v>
      </c>
      <c r="E159" s="15"/>
      <c r="F159" s="15"/>
      <c r="G159" s="22" t="s">
        <v>191</v>
      </c>
    </row>
    <row r="160" spans="2:7">
      <c r="C160" s="2" t="s">
        <v>107</v>
      </c>
      <c r="D160" s="15">
        <v>15</v>
      </c>
      <c r="E160" s="15">
        <v>4</v>
      </c>
      <c r="F160" s="15"/>
      <c r="G160" s="3"/>
    </row>
    <row r="161" spans="2:7">
      <c r="C161" s="2" t="s">
        <v>108</v>
      </c>
      <c r="D161" s="15">
        <v>578.54999999999995</v>
      </c>
      <c r="E161" s="15">
        <v>489.82</v>
      </c>
      <c r="F161" s="15">
        <v>957.54</v>
      </c>
      <c r="G161" s="3"/>
    </row>
    <row r="162" spans="2:7">
      <c r="C162" s="2" t="s">
        <v>109</v>
      </c>
      <c r="D162" s="15">
        <v>279</v>
      </c>
      <c r="E162" s="15"/>
      <c r="F162" s="15"/>
      <c r="G162" s="3"/>
    </row>
    <row r="163" spans="2:7">
      <c r="C163" s="2" t="s">
        <v>95</v>
      </c>
      <c r="D163" s="15">
        <v>1769</v>
      </c>
      <c r="E163" s="15"/>
      <c r="F163" s="15"/>
      <c r="G163" s="3"/>
    </row>
    <row r="164" spans="2:7">
      <c r="B164" s="2"/>
      <c r="C164" s="13" t="s">
        <v>153</v>
      </c>
      <c r="D164" s="14">
        <f>SUM(D157:D163)</f>
        <v>4403.05</v>
      </c>
      <c r="E164" s="14">
        <f>SUM(E157:E163)</f>
        <v>496.02</v>
      </c>
      <c r="F164" s="14">
        <f>SUM(F157:F163)</f>
        <v>1017.3399999999999</v>
      </c>
      <c r="G164" s="22" t="s">
        <v>190</v>
      </c>
    </row>
    <row r="165" spans="2:7">
      <c r="B165" s="10" t="s">
        <v>22</v>
      </c>
      <c r="C165" s="10"/>
      <c r="D165" s="11"/>
      <c r="E165" s="11"/>
      <c r="F165" s="11"/>
      <c r="G165" s="12"/>
    </row>
    <row r="166" spans="2:7">
      <c r="C166" s="2" t="s">
        <v>110</v>
      </c>
      <c r="D166" s="15"/>
      <c r="E166" s="15"/>
      <c r="F166" s="15">
        <v>49.99</v>
      </c>
      <c r="G166" s="3"/>
    </row>
    <row r="167" spans="2:7">
      <c r="C167" s="2" t="s">
        <v>111</v>
      </c>
      <c r="D167" s="15">
        <v>49.98</v>
      </c>
      <c r="E167" s="15">
        <v>51.9</v>
      </c>
      <c r="F167" s="15"/>
      <c r="G167" s="3"/>
    </row>
    <row r="168" spans="2:7">
      <c r="C168" s="2" t="s">
        <v>112</v>
      </c>
      <c r="D168" s="15">
        <v>55.97</v>
      </c>
      <c r="E168" s="15">
        <v>711.54</v>
      </c>
      <c r="F168" s="15">
        <v>89.99</v>
      </c>
      <c r="G168" s="3"/>
    </row>
    <row r="169" spans="2:7">
      <c r="C169" s="2" t="s">
        <v>113</v>
      </c>
      <c r="D169" s="15"/>
      <c r="E169" s="15">
        <v>14.99</v>
      </c>
      <c r="F169" s="15"/>
      <c r="G169" s="3"/>
    </row>
    <row r="170" spans="2:7">
      <c r="C170" s="2" t="s">
        <v>50</v>
      </c>
      <c r="D170" s="15">
        <f>39.98+3</f>
        <v>42.98</v>
      </c>
      <c r="E170" s="15">
        <f>120.09+164.11+11.63</f>
        <v>295.83000000000004</v>
      </c>
      <c r="F170" s="15">
        <f>140.46+45.38+16.67</f>
        <v>202.51</v>
      </c>
      <c r="G170" s="3"/>
    </row>
    <row r="171" spans="2:7">
      <c r="C171" s="2" t="s">
        <v>114</v>
      </c>
      <c r="D171" s="15">
        <v>49.98</v>
      </c>
      <c r="E171" s="15"/>
      <c r="F171" s="15">
        <v>69.989999999999995</v>
      </c>
      <c r="G171" s="3"/>
    </row>
    <row r="172" spans="2:7">
      <c r="C172" s="2" t="s">
        <v>115</v>
      </c>
      <c r="D172" s="15"/>
      <c r="E172" s="15">
        <v>39.99</v>
      </c>
      <c r="F172" s="15">
        <v>59.97</v>
      </c>
      <c r="G172" s="3"/>
    </row>
    <row r="173" spans="2:7">
      <c r="C173" s="2" t="s">
        <v>116</v>
      </c>
      <c r="D173" s="15"/>
      <c r="E173" s="15">
        <v>565.17999999999995</v>
      </c>
      <c r="F173" s="15">
        <v>43.98</v>
      </c>
      <c r="G173" s="3"/>
    </row>
    <row r="174" spans="2:7">
      <c r="C174" s="2" t="s">
        <v>117</v>
      </c>
      <c r="D174" s="15">
        <v>39.99</v>
      </c>
      <c r="E174" s="15"/>
      <c r="F174" s="15">
        <v>250.5</v>
      </c>
      <c r="G174" s="3"/>
    </row>
    <row r="175" spans="2:7">
      <c r="C175" s="2" t="s">
        <v>118</v>
      </c>
      <c r="D175" s="15"/>
      <c r="E175" s="15">
        <v>159.53</v>
      </c>
      <c r="F175" s="15">
        <v>25</v>
      </c>
      <c r="G175" s="3"/>
    </row>
    <row r="176" spans="2:7">
      <c r="B176" s="2"/>
      <c r="C176" s="13" t="s">
        <v>154</v>
      </c>
      <c r="D176" s="14">
        <f>SUM(D166:D175)</f>
        <v>238.89999999999998</v>
      </c>
      <c r="E176" s="14">
        <f>SUM(E166:E175)</f>
        <v>1838.9599999999998</v>
      </c>
      <c r="F176" s="14">
        <f>SUM(F166:F175)</f>
        <v>791.93000000000006</v>
      </c>
      <c r="G176" s="3"/>
    </row>
    <row r="178" spans="2:6">
      <c r="B178" s="8"/>
      <c r="C178" s="20" t="s">
        <v>155</v>
      </c>
      <c r="D178" s="21">
        <f>D48+D55+D58+D61+D66+D71+D82+D90+D93+D102+D109+D118+D122+D136+D143+D146+D152+D155+D164+D176</f>
        <v>27278.699999999997</v>
      </c>
      <c r="E178" s="21">
        <f>E48+E55+E58+E61+E66+E71+E82+E90+E93+E102+E109+E118+E122+E136+E143+E146+E152+E155+E164+E176</f>
        <v>64650.07</v>
      </c>
      <c r="F178" s="21">
        <f>F48+F55+F58+F61+F66+F71+F82+F90+F93+F102+F109+F118+F122+F136+F143+F146+F152+F155+F164+F176</f>
        <v>37618.19999999999</v>
      </c>
    </row>
    <row r="179" spans="2:6">
      <c r="B179" s="8"/>
      <c r="C179" s="8"/>
      <c r="D179" s="8"/>
      <c r="E179" s="8"/>
      <c r="F179" s="8"/>
    </row>
    <row r="180" spans="2:6">
      <c r="B180" s="8"/>
      <c r="C180" s="20" t="s">
        <v>156</v>
      </c>
      <c r="D180" s="21">
        <f>D178-D109</f>
        <v>19014.799999999996</v>
      </c>
      <c r="E180" s="21">
        <f>E178-E109</f>
        <v>56330.78</v>
      </c>
      <c r="F180" s="21">
        <f>F178-F109</f>
        <v>29298.899999999991</v>
      </c>
    </row>
    <row r="181" spans="2:6">
      <c r="B181" s="8"/>
      <c r="C181" s="20"/>
      <c r="D181" s="21"/>
      <c r="E181" s="21"/>
      <c r="F181" s="21"/>
    </row>
  </sheetData>
  <mergeCells count="1">
    <mergeCell ref="B5:F5"/>
  </mergeCells>
  <pageMargins left="0.75" right="0.75" top="1" bottom="1" header="0.5" footer="0.5"/>
  <pageSetup paperSize="9"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Kwiecień-Czerwiec 2014</vt:lpstr>
    </vt:vector>
  </TitlesOfParts>
  <Company>http://jakoszczedzacpieniadze.pl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Szafranski</dc:creator>
  <cp:lastModifiedBy>Michal Szafranski</cp:lastModifiedBy>
  <dcterms:created xsi:type="dcterms:W3CDTF">2014-08-08T17:17:49Z</dcterms:created>
  <dcterms:modified xsi:type="dcterms:W3CDTF">2014-08-09T08:55:17Z</dcterms:modified>
</cp:coreProperties>
</file>